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20280" windowHeight="8955" activeTab="4"/>
  </bookViews>
  <sheets>
    <sheet name="2019" sheetId="5" r:id="rId1"/>
    <sheet name="2020" sheetId="7" r:id="rId2"/>
    <sheet name="2021" sheetId="8" r:id="rId3"/>
    <sheet name="2022" sheetId="4" r:id="rId4"/>
    <sheet name="2023" sheetId="3" r:id="rId5"/>
  </sheets>
  <calcPr calcId="145621"/>
</workbook>
</file>

<file path=xl/calcChain.xml><?xml version="1.0" encoding="utf-8"?>
<calcChain xmlns="http://schemas.openxmlformats.org/spreadsheetml/2006/main">
  <c r="H10" i="3" l="1"/>
  <c r="H9" i="3"/>
  <c r="D10" i="3" l="1"/>
  <c r="D6" i="3"/>
  <c r="C6" i="3"/>
  <c r="L18" i="3"/>
  <c r="J6" i="3"/>
  <c r="H6" i="3"/>
  <c r="K6" i="3"/>
  <c r="L18" i="8"/>
  <c r="K6" i="8"/>
  <c r="J6" i="8"/>
  <c r="H6" i="8"/>
  <c r="L6" i="8" s="1"/>
  <c r="D6" i="8"/>
  <c r="A19" i="8" s="1"/>
  <c r="L20" i="7"/>
  <c r="J7" i="7"/>
  <c r="H7" i="7"/>
  <c r="L7" i="7" s="1"/>
  <c r="D7" i="7"/>
  <c r="A21" i="7" s="1"/>
  <c r="C7" i="7"/>
  <c r="K7" i="7" s="1"/>
  <c r="L6" i="3" l="1"/>
  <c r="B19" i="3"/>
  <c r="F19" i="3"/>
  <c r="F19" i="8"/>
  <c r="F21" i="7"/>
  <c r="L19" i="5"/>
  <c r="J6" i="5"/>
  <c r="H6" i="5"/>
  <c r="F20" i="5" s="1"/>
  <c r="G6" i="5"/>
  <c r="K6" i="5" s="1"/>
  <c r="D6" i="5"/>
  <c r="A20" i="5" s="1"/>
  <c r="L6" i="5"/>
  <c r="J6" i="4"/>
  <c r="H10" i="4"/>
  <c r="G6" i="4"/>
  <c r="F19" i="4" s="1"/>
  <c r="D6" i="4"/>
  <c r="D20" i="4" s="1"/>
  <c r="L18" i="4"/>
  <c r="K6" i="4"/>
  <c r="H6" i="4"/>
  <c r="H20" i="4" s="1"/>
  <c r="L6" i="4"/>
  <c r="B19" i="4" l="1"/>
</calcChain>
</file>

<file path=xl/sharedStrings.xml><?xml version="1.0" encoding="utf-8"?>
<sst xmlns="http://schemas.openxmlformats.org/spreadsheetml/2006/main" count="146" uniqueCount="31">
  <si>
    <t>нараховано</t>
  </si>
  <si>
    <t>надійшло</t>
  </si>
  <si>
    <t>фактичні видатки</t>
  </si>
  <si>
    <t>середня чисельність студентів за рік</t>
  </si>
  <si>
    <t>відхилення у порівнянні з попереднім періодом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</si>
  <si>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</si>
  <si>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</si>
  <si>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</si>
  <si>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</si>
  <si>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</si>
  <si>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</si>
  <si>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</si>
  <si>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</si>
  <si>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Окремі заходи по реалізації державних(регіональних)програм</t>
  </si>
  <si>
    <t>Інші поточні видатки</t>
  </si>
  <si>
    <t>Таблиця № 6</t>
  </si>
  <si>
    <t>2019 рік</t>
  </si>
  <si>
    <t>Оплата інших енергоносіїв</t>
  </si>
  <si>
    <t>грн.</t>
  </si>
  <si>
    <t>Аналіз результату діяльності "Військової кафедри НУ "Запорізька політехніка"" за 2019р.-2020р.</t>
  </si>
  <si>
    <t>2020 рік</t>
  </si>
  <si>
    <t>Аналіз результату діяльності "Військової кафедри НУ "Запорізька політехніка"" за 2020р.-2021р.</t>
  </si>
  <si>
    <t>Таблиця № 13</t>
  </si>
  <si>
    <t>2021 рік</t>
  </si>
  <si>
    <t>Аналіз результату діяльності "Військової кафедри НУ "Запорізька політехніка"" за 2021р.-2022р.</t>
  </si>
  <si>
    <t>2022 рік</t>
  </si>
  <si>
    <t>Аналіз результату діяльності "Військової кафедри ЗНТУ" за 2018р.-2019р.</t>
  </si>
  <si>
    <t>2018 рік</t>
  </si>
  <si>
    <t>Таблиця № 11</t>
  </si>
  <si>
    <t>Аналіз результату діяльності "Військової кафедри НУ "Запорізька політехніка"" за 2022р.-2023р.</t>
  </si>
  <si>
    <t>2023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</si>
</sst>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4"/>
      <color theme="1"/>
      <name val="Times New Roman"/>
      <family val="2"/>
      <charset val="204"/>
    </font>
    <font>
      <b/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6"/>
      <color indexed="8"/>
      <name val="Times New Roman"/>
      <family val="2"/>
      <charset val="204"/>
    </font>
    <font>
      <sz val="16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6"/>
      <color indexed="8"/>
      <name val="Times New Roman"/>
      <family val="2"/>
      <charset val="204"/>
    </font>
    <font>
      <b/>
      <sz val="1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2" fontId="3" fillId="0" borderId="5" xfId="0" applyNumberFormat="1" applyFont="1" applyBorder="1" applyAlignment="1">
      <alignment vertical="center" wrapText="1"/>
    </xf>
    <xf numFmtId="164" fontId="0" fillId="0" borderId="0" xfId="0" applyNumberFormat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0" fontId="10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2" fontId="8" fillId="0" borderId="17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8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B14" sqref="B14"/>
    </sheetView>
  </sheetViews>
  <sheetFormatPr defaultRowHeight="18.75" x14ac:dyDescent="0.3"/>
  <cols>
    <col min="1" max="1" width="25.88671875" customWidth="1"/>
    <col min="2" max="2" width="12.88671875" customWidth="1"/>
    <col min="3" max="3" width="12.6640625" customWidth="1"/>
    <col min="4" max="4" width="14.6640625" customWidth="1"/>
    <col min="5" max="5" width="1" customWidth="1"/>
    <col min="6" max="6" width="12.33203125" customWidth="1"/>
    <col min="7" max="7" width="12.88671875" customWidth="1"/>
    <col min="8" max="8" width="12.5546875" customWidth="1"/>
    <col min="9" max="9" width="1.21875" customWidth="1"/>
    <col min="10" max="10" width="12.21875" customWidth="1"/>
    <col min="11" max="11" width="10.33203125" customWidth="1"/>
    <col min="12" max="12" width="12.44140625" customWidth="1"/>
  </cols>
  <sheetData>
    <row r="1" spans="1:12" ht="20.25" x14ac:dyDescent="0.3">
      <c r="A1" s="37" t="s">
        <v>15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22.5" x14ac:dyDescent="0.3">
      <c r="A2" s="38" t="s">
        <v>26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x14ac:dyDescent="0.3">
      <c r="B3" s="39" t="s">
        <v>27</v>
      </c>
      <c r="C3" s="40"/>
      <c r="D3" s="41"/>
      <c r="E3" s="42"/>
      <c r="F3" s="45" t="s">
        <v>16</v>
      </c>
      <c r="G3" s="45"/>
      <c r="H3" s="45"/>
      <c r="I3" s="46"/>
      <c r="J3" s="39" t="s">
        <v>4</v>
      </c>
      <c r="K3" s="40"/>
      <c r="L3" s="41"/>
    </row>
    <row r="4" spans="1:12" ht="37.5" x14ac:dyDescent="0.3">
      <c r="A4" s="18"/>
      <c r="B4" s="18" t="s">
        <v>0</v>
      </c>
      <c r="C4" s="18" t="s">
        <v>1</v>
      </c>
      <c r="D4" s="18" t="s">
        <v>2</v>
      </c>
      <c r="E4" s="43"/>
      <c r="F4" s="18" t="s">
        <v>0</v>
      </c>
      <c r="G4" s="18" t="s">
        <v>1</v>
      </c>
      <c r="H4" s="18" t="s">
        <v>2</v>
      </c>
      <c r="I4" s="47"/>
      <c r="J4" s="18" t="s">
        <v>0</v>
      </c>
      <c r="K4" s="18" t="s">
        <v>1</v>
      </c>
      <c r="L4" s="18" t="s">
        <v>2</v>
      </c>
    </row>
    <row r="5" spans="1:12" x14ac:dyDescent="0.3">
      <c r="A5" s="1"/>
      <c r="B5" s="1"/>
      <c r="C5" s="1"/>
      <c r="D5" s="1"/>
      <c r="E5" s="43"/>
      <c r="F5" s="1"/>
      <c r="G5" s="1"/>
      <c r="H5" s="1"/>
      <c r="I5" s="47"/>
      <c r="J5" s="1"/>
      <c r="K5" s="1"/>
      <c r="L5" s="1"/>
    </row>
    <row r="6" spans="1:12" ht="20.25" x14ac:dyDescent="0.3">
      <c r="A6" s="19"/>
      <c r="B6" s="20">
        <v>2641541.29</v>
      </c>
      <c r="C6" s="20">
        <v>2459252.7400000002</v>
      </c>
      <c r="D6" s="20">
        <f>D8+D9+D10+D11+D12+D13+D14+D15+D17</f>
        <v>3473858.17</v>
      </c>
      <c r="E6" s="43"/>
      <c r="F6" s="20">
        <v>2484929.37</v>
      </c>
      <c r="G6" s="20">
        <f>2684721-750</f>
        <v>2683971</v>
      </c>
      <c r="H6" s="20">
        <f>H8+H9+H10+H11+H12+H13+H14+H15+H16+H17</f>
        <v>3008964.3200000008</v>
      </c>
      <c r="I6" s="47"/>
      <c r="J6" s="21">
        <f>(F6/B6*100-100)%</f>
        <v>-5.9288083284134527E-2</v>
      </c>
      <c r="K6" s="21">
        <f>(G6/C6*100-100)%</f>
        <v>9.1376643134288005E-2</v>
      </c>
      <c r="L6" s="21">
        <f>(H6/D6*100-100)%</f>
        <v>-0.13382637610677095</v>
      </c>
    </row>
    <row r="7" spans="1:12" x14ac:dyDescent="0.3">
      <c r="A7" s="1"/>
      <c r="B7" s="1"/>
      <c r="C7" s="1"/>
      <c r="D7" s="1"/>
      <c r="E7" s="43"/>
      <c r="F7" s="1"/>
      <c r="G7" s="1"/>
      <c r="H7" s="1"/>
      <c r="I7" s="47"/>
      <c r="J7" s="1"/>
      <c r="K7" s="1"/>
      <c r="L7" s="1"/>
    </row>
    <row r="8" spans="1:12" x14ac:dyDescent="0.3">
      <c r="A8" s="22" t="s">
        <v>5</v>
      </c>
      <c r="B8" s="1"/>
      <c r="C8" s="1"/>
      <c r="D8" s="1">
        <v>2373557.84</v>
      </c>
      <c r="E8" s="43"/>
      <c r="F8" s="1"/>
      <c r="G8" s="1"/>
      <c r="H8" s="1">
        <v>2102854.1</v>
      </c>
      <c r="I8" s="47"/>
      <c r="J8" s="1"/>
      <c r="K8" s="1"/>
      <c r="L8" s="23"/>
    </row>
    <row r="9" spans="1:12" ht="37.5" x14ac:dyDescent="0.3">
      <c r="A9" s="22" t="s">
        <v>6</v>
      </c>
      <c r="B9" s="1"/>
      <c r="C9" s="1"/>
      <c r="D9" s="1">
        <v>501282.46</v>
      </c>
      <c r="E9" s="43"/>
      <c r="F9" s="1"/>
      <c r="G9" s="1"/>
      <c r="H9" s="1">
        <v>446302.8</v>
      </c>
      <c r="I9" s="47"/>
      <c r="J9" s="1"/>
      <c r="K9" s="1"/>
      <c r="L9" s="23"/>
    </row>
    <row r="10" spans="1:12" ht="37.5" x14ac:dyDescent="0.3">
      <c r="A10" s="22" t="s">
        <v>7</v>
      </c>
      <c r="B10" s="1"/>
      <c r="C10" s="1"/>
      <c r="D10" s="1">
        <v>973.09</v>
      </c>
      <c r="E10" s="43"/>
      <c r="F10" s="1"/>
      <c r="G10" s="1"/>
      <c r="H10" s="1">
        <v>35732.22</v>
      </c>
      <c r="I10" s="47"/>
      <c r="J10" s="1"/>
      <c r="K10" s="1"/>
      <c r="L10" s="23"/>
    </row>
    <row r="11" spans="1:12" ht="37.5" x14ac:dyDescent="0.3">
      <c r="A11" s="22" t="s">
        <v>8</v>
      </c>
      <c r="B11" s="1"/>
      <c r="C11" s="1"/>
      <c r="D11" s="1">
        <v>107941.91</v>
      </c>
      <c r="E11" s="43"/>
      <c r="F11" s="1"/>
      <c r="G11" s="1"/>
      <c r="H11" s="1">
        <v>65911.990000000005</v>
      </c>
      <c r="I11" s="47"/>
      <c r="J11" s="1"/>
      <c r="K11" s="1"/>
      <c r="L11" s="23"/>
    </row>
    <row r="12" spans="1:12" x14ac:dyDescent="0.3">
      <c r="A12" s="22" t="s">
        <v>9</v>
      </c>
      <c r="B12" s="1"/>
      <c r="C12" s="1"/>
      <c r="D12" s="1">
        <v>14940.42</v>
      </c>
      <c r="E12" s="43"/>
      <c r="F12" s="1"/>
      <c r="G12" s="1"/>
      <c r="H12" s="1">
        <v>29868.58</v>
      </c>
      <c r="I12" s="47"/>
      <c r="J12" s="1"/>
      <c r="K12" s="1"/>
      <c r="L12" s="23"/>
    </row>
    <row r="13" spans="1:12" ht="37.5" x14ac:dyDescent="0.3">
      <c r="A13" s="22" t="s">
        <v>10</v>
      </c>
      <c r="B13" s="1"/>
      <c r="C13" s="1"/>
      <c r="D13" s="1">
        <v>6016.68</v>
      </c>
      <c r="E13" s="43"/>
      <c r="F13" s="1"/>
      <c r="G13" s="1"/>
      <c r="H13" s="1">
        <v>7263.47</v>
      </c>
      <c r="I13" s="47"/>
      <c r="J13" s="1"/>
      <c r="K13" s="1"/>
      <c r="L13" s="23"/>
    </row>
    <row r="14" spans="1:12" x14ac:dyDescent="0.3">
      <c r="A14" s="22" t="s">
        <v>11</v>
      </c>
      <c r="B14" s="1"/>
      <c r="C14" s="1"/>
      <c r="D14" s="1">
        <v>191121.06</v>
      </c>
      <c r="E14" s="43"/>
      <c r="F14" s="1"/>
      <c r="G14" s="1"/>
      <c r="H14" s="1">
        <v>192952.23</v>
      </c>
      <c r="I14" s="47"/>
      <c r="J14" s="1"/>
      <c r="K14" s="1"/>
      <c r="L14" s="23"/>
    </row>
    <row r="15" spans="1:12" x14ac:dyDescent="0.3">
      <c r="A15" s="22" t="s">
        <v>12</v>
      </c>
      <c r="B15" s="1"/>
      <c r="C15" s="1"/>
      <c r="D15" s="1">
        <v>169734.76</v>
      </c>
      <c r="E15" s="43"/>
      <c r="F15" s="1"/>
      <c r="G15" s="1"/>
      <c r="H15" s="1">
        <v>88802.62</v>
      </c>
      <c r="I15" s="47"/>
      <c r="J15" s="1"/>
      <c r="K15" s="1"/>
      <c r="L15" s="23"/>
    </row>
    <row r="16" spans="1:12" ht="37.5" x14ac:dyDescent="0.3">
      <c r="A16" s="22" t="s">
        <v>17</v>
      </c>
      <c r="B16" s="1"/>
      <c r="C16" s="1"/>
      <c r="D16" s="1">
        <v>0</v>
      </c>
      <c r="E16" s="43"/>
      <c r="F16" s="1"/>
      <c r="G16" s="1"/>
      <c r="H16" s="1">
        <v>6019.2</v>
      </c>
      <c r="I16" s="47"/>
      <c r="J16" s="1"/>
      <c r="K16" s="1"/>
      <c r="L16" s="23"/>
    </row>
    <row r="17" spans="1:12" ht="75" x14ac:dyDescent="0.3">
      <c r="A17" s="22" t="s">
        <v>13</v>
      </c>
      <c r="B17" s="1"/>
      <c r="C17" s="1"/>
      <c r="D17" s="1">
        <v>108289.95</v>
      </c>
      <c r="E17" s="43"/>
      <c r="F17" s="1"/>
      <c r="G17" s="1"/>
      <c r="H17" s="1">
        <v>33257.11</v>
      </c>
      <c r="I17" s="47"/>
      <c r="J17" s="1"/>
      <c r="K17" s="1"/>
      <c r="L17" s="23"/>
    </row>
    <row r="18" spans="1:12" x14ac:dyDescent="0.3">
      <c r="A18" s="22" t="s">
        <v>14</v>
      </c>
      <c r="B18" s="1"/>
      <c r="C18" s="1"/>
      <c r="D18" s="1"/>
      <c r="E18" s="43"/>
      <c r="F18" s="1"/>
      <c r="G18" s="1"/>
      <c r="H18" s="1"/>
      <c r="I18" s="47"/>
      <c r="J18" s="1"/>
      <c r="K18" s="1"/>
      <c r="L18" s="23"/>
    </row>
    <row r="19" spans="1:12" ht="21" thickBot="1" x14ac:dyDescent="0.35">
      <c r="A19" s="28" t="s">
        <v>3</v>
      </c>
      <c r="B19" s="29"/>
      <c r="C19" s="30"/>
      <c r="D19" s="24">
        <v>322</v>
      </c>
      <c r="E19" s="43"/>
      <c r="F19" s="28" t="s">
        <v>3</v>
      </c>
      <c r="G19" s="30"/>
      <c r="H19" s="24">
        <v>242</v>
      </c>
      <c r="I19" s="47"/>
      <c r="J19" s="28" t="s">
        <v>3</v>
      </c>
      <c r="K19" s="30"/>
      <c r="L19" s="25">
        <f>(H19/D19*100-100)%</f>
        <v>-0.2484472049689441</v>
      </c>
    </row>
    <row r="20" spans="1:12" ht="23.25" thickBot="1" x14ac:dyDescent="0.35">
      <c r="A20" s="31">
        <f>B6-D6</f>
        <v>-832316.87999999989</v>
      </c>
      <c r="B20" s="32"/>
      <c r="C20" s="32"/>
      <c r="D20" s="33"/>
      <c r="E20" s="44"/>
      <c r="F20" s="34">
        <f>F6-H6</f>
        <v>-524034.95000000065</v>
      </c>
      <c r="G20" s="32"/>
      <c r="H20" s="35"/>
      <c r="I20" s="48"/>
      <c r="J20" s="36"/>
      <c r="K20" s="32"/>
      <c r="L20" s="35"/>
    </row>
  </sheetData>
  <mergeCells count="13">
    <mergeCell ref="A1:L1"/>
    <mergeCell ref="A2:L2"/>
    <mergeCell ref="B3:D3"/>
    <mergeCell ref="E3:E20"/>
    <mergeCell ref="F3:H3"/>
    <mergeCell ref="I3:I20"/>
    <mergeCell ref="J3:L3"/>
    <mergeCell ref="A19:C19"/>
    <mergeCell ref="F19:G19"/>
    <mergeCell ref="J19:K19"/>
    <mergeCell ref="A20:D20"/>
    <mergeCell ref="F20:H20"/>
    <mergeCell ref="J20:L20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sqref="A1:XFD1048576"/>
    </sheetView>
  </sheetViews>
  <sheetFormatPr defaultRowHeight="18.75" x14ac:dyDescent="0.3"/>
  <cols>
    <col min="1" max="1" width="25.88671875" customWidth="1"/>
    <col min="2" max="2" width="15.33203125" customWidth="1"/>
    <col min="3" max="3" width="14.88671875" customWidth="1"/>
    <col min="4" max="4" width="14.6640625" customWidth="1"/>
    <col min="5" max="5" width="1" hidden="1" customWidth="1"/>
    <col min="6" max="6" width="14.21875" customWidth="1"/>
    <col min="7" max="7" width="15.109375" customWidth="1"/>
    <col min="8" max="8" width="14.5546875" customWidth="1"/>
    <col min="9" max="9" width="1.21875" hidden="1" customWidth="1"/>
    <col min="10" max="10" width="12.21875" customWidth="1"/>
    <col min="11" max="11" width="10.33203125" customWidth="1"/>
    <col min="12" max="12" width="12.4414062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22.5" x14ac:dyDescent="0.3">
      <c r="A2" s="50" t="s">
        <v>19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2.5" x14ac:dyDescent="0.3">
      <c r="A3" s="13"/>
      <c r="B3" s="26"/>
      <c r="C3" s="26"/>
      <c r="D3" s="26"/>
      <c r="E3" s="13"/>
      <c r="F3" s="26"/>
      <c r="G3" s="26"/>
      <c r="H3" s="26"/>
      <c r="I3" s="13"/>
      <c r="J3" s="26"/>
      <c r="K3" s="26"/>
      <c r="L3" s="26" t="s">
        <v>18</v>
      </c>
    </row>
    <row r="4" spans="1:12" x14ac:dyDescent="0.3">
      <c r="B4" s="51" t="s">
        <v>16</v>
      </c>
      <c r="C4" s="51"/>
      <c r="D4" s="51"/>
      <c r="E4" s="52"/>
      <c r="F4" s="51" t="s">
        <v>20</v>
      </c>
      <c r="G4" s="51"/>
      <c r="H4" s="51"/>
      <c r="I4" s="55"/>
      <c r="J4" s="58" t="s">
        <v>4</v>
      </c>
      <c r="K4" s="59"/>
      <c r="L4" s="60"/>
    </row>
    <row r="5" spans="1:12" ht="37.5" x14ac:dyDescent="0.3">
      <c r="A5" s="27"/>
      <c r="B5" s="27" t="s">
        <v>0</v>
      </c>
      <c r="C5" s="27" t="s">
        <v>1</v>
      </c>
      <c r="D5" s="27" t="s">
        <v>2</v>
      </c>
      <c r="E5" s="53"/>
      <c r="F5" s="27" t="s">
        <v>0</v>
      </c>
      <c r="G5" s="27" t="s">
        <v>1</v>
      </c>
      <c r="H5" s="27" t="s">
        <v>2</v>
      </c>
      <c r="I5" s="56"/>
      <c r="J5" s="27" t="s">
        <v>0</v>
      </c>
      <c r="K5" s="27" t="s">
        <v>1</v>
      </c>
      <c r="L5" s="27" t="s">
        <v>2</v>
      </c>
    </row>
    <row r="6" spans="1:12" x14ac:dyDescent="0.3">
      <c r="A6" s="1"/>
      <c r="B6" s="1"/>
      <c r="C6" s="1"/>
      <c r="D6" s="1"/>
      <c r="E6" s="53"/>
      <c r="F6" s="1"/>
      <c r="G6" s="1"/>
      <c r="H6" s="1"/>
      <c r="I6" s="56"/>
      <c r="J6" s="1"/>
      <c r="K6" s="1"/>
      <c r="L6" s="1"/>
    </row>
    <row r="7" spans="1:12" ht="20.25" x14ac:dyDescent="0.3">
      <c r="A7" s="3"/>
      <c r="B7" s="10">
        <v>2484929.37</v>
      </c>
      <c r="C7" s="10">
        <f>2684721-750</f>
        <v>2683971</v>
      </c>
      <c r="D7" s="10">
        <f>D9+D10+D11+D12+D13+D14+D15+D16+D17+D18</f>
        <v>3048091.6300000004</v>
      </c>
      <c r="E7" s="53"/>
      <c r="F7" s="6">
        <v>3056894.36</v>
      </c>
      <c r="G7" s="6">
        <v>3024992.46</v>
      </c>
      <c r="H7" s="6">
        <f>H9+H10+H11+H12+H13+H14+H15+H16+H17+H18+H19</f>
        <v>3444545.12</v>
      </c>
      <c r="I7" s="56"/>
      <c r="J7" s="7">
        <f>(F7/B7*100-100)%</f>
        <v>0.23017354010347574</v>
      </c>
      <c r="K7" s="7">
        <f>(G7/C7*100-100)%</f>
        <v>0.12705854869519825</v>
      </c>
      <c r="L7" s="7">
        <f>(H7/D7*100-100)%</f>
        <v>0.13006613255914473</v>
      </c>
    </row>
    <row r="8" spans="1:12" x14ac:dyDescent="0.3">
      <c r="A8" s="1"/>
      <c r="B8" s="11"/>
      <c r="C8" s="11"/>
      <c r="D8" s="11"/>
      <c r="E8" s="53"/>
      <c r="F8" s="27"/>
      <c r="G8" s="27"/>
      <c r="H8" s="27"/>
      <c r="I8" s="56"/>
      <c r="J8" s="1"/>
      <c r="K8" s="1"/>
      <c r="L8" s="1"/>
    </row>
    <row r="9" spans="1:12" x14ac:dyDescent="0.3">
      <c r="A9" s="5" t="s">
        <v>5</v>
      </c>
      <c r="B9" s="11"/>
      <c r="C9" s="11"/>
      <c r="D9" s="11">
        <v>2102854.1</v>
      </c>
      <c r="E9" s="53"/>
      <c r="F9" s="27"/>
      <c r="G9" s="27"/>
      <c r="H9" s="27">
        <v>2566048.33</v>
      </c>
      <c r="I9" s="56"/>
      <c r="J9" s="1"/>
      <c r="K9" s="1"/>
      <c r="L9" s="4"/>
    </row>
    <row r="10" spans="1:12" ht="37.5" x14ac:dyDescent="0.3">
      <c r="A10" s="5" t="s">
        <v>6</v>
      </c>
      <c r="B10" s="11"/>
      <c r="C10" s="11"/>
      <c r="D10" s="11">
        <v>446302.8</v>
      </c>
      <c r="E10" s="53"/>
      <c r="F10" s="27"/>
      <c r="G10" s="27"/>
      <c r="H10" s="27">
        <v>544260.54</v>
      </c>
      <c r="I10" s="56"/>
      <c r="J10" s="1"/>
      <c r="K10" s="1"/>
      <c r="L10" s="4"/>
    </row>
    <row r="11" spans="1:12" ht="37.5" x14ac:dyDescent="0.3">
      <c r="A11" s="5" t="s">
        <v>7</v>
      </c>
      <c r="B11" s="11"/>
      <c r="C11" s="11"/>
      <c r="D11" s="11">
        <v>35737.5</v>
      </c>
      <c r="E11" s="53"/>
      <c r="F11" s="27"/>
      <c r="G11" s="27"/>
      <c r="H11" s="27">
        <v>823.34</v>
      </c>
      <c r="I11" s="56"/>
      <c r="J11" s="1"/>
      <c r="K11" s="1"/>
      <c r="L11" s="4"/>
    </row>
    <row r="12" spans="1:12" ht="37.5" x14ac:dyDescent="0.3">
      <c r="A12" s="5" t="s">
        <v>8</v>
      </c>
      <c r="B12" s="11"/>
      <c r="C12" s="11"/>
      <c r="D12" s="11">
        <v>105034.02</v>
      </c>
      <c r="E12" s="53"/>
      <c r="F12" s="27"/>
      <c r="G12" s="27"/>
      <c r="H12" s="27">
        <v>87107.87</v>
      </c>
      <c r="I12" s="56"/>
      <c r="J12" s="1"/>
      <c r="K12" s="1"/>
      <c r="L12" s="4"/>
    </row>
    <row r="13" spans="1:12" x14ac:dyDescent="0.3">
      <c r="A13" s="5" t="s">
        <v>9</v>
      </c>
      <c r="B13" s="11"/>
      <c r="C13" s="11"/>
      <c r="D13" s="11">
        <v>29868.58</v>
      </c>
      <c r="E13" s="53"/>
      <c r="F13" s="27"/>
      <c r="G13" s="27"/>
      <c r="H13" s="27">
        <v>6093.2</v>
      </c>
      <c r="I13" s="56"/>
      <c r="J13" s="1"/>
      <c r="K13" s="1"/>
      <c r="L13" s="4"/>
    </row>
    <row r="14" spans="1:12" ht="37.5" x14ac:dyDescent="0.3">
      <c r="A14" s="5" t="s">
        <v>10</v>
      </c>
      <c r="B14" s="11"/>
      <c r="C14" s="11"/>
      <c r="D14" s="11">
        <v>7263.47</v>
      </c>
      <c r="E14" s="53"/>
      <c r="F14" s="27"/>
      <c r="G14" s="27"/>
      <c r="H14" s="27">
        <v>4828.32</v>
      </c>
      <c r="I14" s="56"/>
      <c r="J14" s="1"/>
      <c r="K14" s="1"/>
      <c r="L14" s="4"/>
    </row>
    <row r="15" spans="1:12" x14ac:dyDescent="0.3">
      <c r="A15" s="5" t="s">
        <v>11</v>
      </c>
      <c r="B15" s="11"/>
      <c r="C15" s="11"/>
      <c r="D15" s="11">
        <v>192952.23</v>
      </c>
      <c r="E15" s="53"/>
      <c r="F15" s="27"/>
      <c r="G15" s="27"/>
      <c r="H15" s="27">
        <v>149775.62</v>
      </c>
      <c r="I15" s="56"/>
      <c r="J15" s="1"/>
      <c r="K15" s="1"/>
      <c r="L15" s="4"/>
    </row>
    <row r="16" spans="1:12" x14ac:dyDescent="0.3">
      <c r="A16" s="5" t="s">
        <v>12</v>
      </c>
      <c r="B16" s="11"/>
      <c r="C16" s="11"/>
      <c r="D16" s="11">
        <v>88802.62</v>
      </c>
      <c r="E16" s="53"/>
      <c r="F16" s="27"/>
      <c r="G16" s="27"/>
      <c r="H16" s="27">
        <v>79861.27</v>
      </c>
      <c r="I16" s="56"/>
      <c r="J16" s="1"/>
      <c r="K16" s="1"/>
      <c r="L16" s="4"/>
    </row>
    <row r="17" spans="1:12" ht="37.5" x14ac:dyDescent="0.3">
      <c r="A17" s="5" t="s">
        <v>17</v>
      </c>
      <c r="B17" s="11"/>
      <c r="C17" s="11"/>
      <c r="D17" s="11">
        <v>6019.2</v>
      </c>
      <c r="E17" s="53"/>
      <c r="F17" s="27"/>
      <c r="G17" s="27"/>
      <c r="H17" s="27">
        <v>4637.92</v>
      </c>
      <c r="I17" s="56"/>
      <c r="J17" s="1"/>
      <c r="K17" s="1"/>
      <c r="L17" s="4"/>
    </row>
    <row r="18" spans="1:12" ht="75" x14ac:dyDescent="0.3">
      <c r="A18" s="5" t="s">
        <v>13</v>
      </c>
      <c r="B18" s="11"/>
      <c r="C18" s="11"/>
      <c r="D18" s="11">
        <v>33257.11</v>
      </c>
      <c r="E18" s="53"/>
      <c r="F18" s="27"/>
      <c r="G18" s="27"/>
      <c r="H18" s="27">
        <v>1108.0999999999999</v>
      </c>
      <c r="I18" s="56"/>
      <c r="J18" s="1"/>
      <c r="K18" s="1"/>
      <c r="L18" s="4"/>
    </row>
    <row r="19" spans="1:12" ht="27.75" customHeight="1" x14ac:dyDescent="0.3">
      <c r="A19" s="5" t="s">
        <v>14</v>
      </c>
      <c r="B19" s="1"/>
      <c r="C19" s="1"/>
      <c r="D19" s="1"/>
      <c r="E19" s="53"/>
      <c r="F19" s="1"/>
      <c r="G19" s="1"/>
      <c r="H19" s="1">
        <v>0.61</v>
      </c>
      <c r="I19" s="56"/>
      <c r="J19" s="1"/>
      <c r="K19" s="1"/>
      <c r="L19" s="4"/>
    </row>
    <row r="20" spans="1:12" ht="36" customHeight="1" thickBot="1" x14ac:dyDescent="0.35">
      <c r="A20" s="61" t="s">
        <v>3</v>
      </c>
      <c r="B20" s="67"/>
      <c r="C20" s="62"/>
      <c r="D20" s="8">
        <v>242</v>
      </c>
      <c r="E20" s="53"/>
      <c r="F20" s="61" t="s">
        <v>3</v>
      </c>
      <c r="G20" s="62"/>
      <c r="H20" s="14">
        <v>253</v>
      </c>
      <c r="I20" s="56"/>
      <c r="J20" s="61" t="s">
        <v>3</v>
      </c>
      <c r="K20" s="62"/>
      <c r="L20" s="9">
        <f>(H20/D20*100-100)%</f>
        <v>4.545454545454547E-2</v>
      </c>
    </row>
    <row r="21" spans="1:12" ht="32.25" customHeight="1" thickBot="1" x14ac:dyDescent="0.35">
      <c r="A21" s="68">
        <f>B7-D7</f>
        <v>-563162.26000000024</v>
      </c>
      <c r="B21" s="64"/>
      <c r="C21" s="64"/>
      <c r="D21" s="69"/>
      <c r="E21" s="54"/>
      <c r="F21" s="63">
        <f>F7-H7</f>
        <v>-387650.76000000024</v>
      </c>
      <c r="G21" s="64"/>
      <c r="H21" s="65"/>
      <c r="I21" s="57"/>
      <c r="J21" s="66"/>
      <c r="K21" s="64"/>
      <c r="L21" s="65"/>
    </row>
  </sheetData>
  <mergeCells count="13">
    <mergeCell ref="A21:D21"/>
    <mergeCell ref="F21:H21"/>
    <mergeCell ref="J21:L21"/>
    <mergeCell ref="A1:L1"/>
    <mergeCell ref="A2:L2"/>
    <mergeCell ref="B4:D4"/>
    <mergeCell ref="E4:E21"/>
    <mergeCell ref="F4:H4"/>
    <mergeCell ref="I4:I21"/>
    <mergeCell ref="J4:L4"/>
    <mergeCell ref="A20:C20"/>
    <mergeCell ref="F20:G20"/>
    <mergeCell ref="J20:K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sqref="A1:XFD1048576"/>
    </sheetView>
  </sheetViews>
  <sheetFormatPr defaultRowHeight="18.75" x14ac:dyDescent="0.3"/>
  <cols>
    <col min="1" max="1" width="25.88671875" customWidth="1"/>
    <col min="2" max="2" width="15.33203125" customWidth="1"/>
    <col min="3" max="3" width="14.88671875" customWidth="1"/>
    <col min="4" max="4" width="14.6640625" customWidth="1"/>
    <col min="5" max="5" width="1" hidden="1" customWidth="1"/>
    <col min="6" max="6" width="14.21875" customWidth="1"/>
    <col min="7" max="7" width="15.109375" customWidth="1"/>
    <col min="8" max="8" width="14.5546875" customWidth="1"/>
    <col min="9" max="9" width="1.21875" hidden="1" customWidth="1"/>
    <col min="10" max="10" width="12.21875" customWidth="1"/>
    <col min="11" max="11" width="10.33203125" customWidth="1"/>
    <col min="12" max="12" width="12.44140625" customWidth="1"/>
  </cols>
  <sheetData>
    <row r="1" spans="1:12" ht="20.25" x14ac:dyDescent="0.3">
      <c r="A1" s="49" t="s">
        <v>22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22.5" x14ac:dyDescent="0.3">
      <c r="A2" s="50" t="s">
        <v>21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2.5" x14ac:dyDescent="0.3">
      <c r="A3" s="13"/>
      <c r="B3" s="26"/>
      <c r="C3" s="26"/>
      <c r="D3" s="26"/>
      <c r="E3" s="13"/>
      <c r="F3" s="26"/>
      <c r="G3" s="26"/>
      <c r="H3" s="26"/>
      <c r="I3" s="13"/>
      <c r="J3" s="26"/>
      <c r="K3" s="26"/>
      <c r="L3" s="26" t="s">
        <v>18</v>
      </c>
    </row>
    <row r="4" spans="1:12" ht="38.25" customHeight="1" x14ac:dyDescent="0.3">
      <c r="B4" s="51" t="s">
        <v>20</v>
      </c>
      <c r="C4" s="51"/>
      <c r="D4" s="51"/>
      <c r="E4" s="52"/>
      <c r="F4" s="51" t="s">
        <v>23</v>
      </c>
      <c r="G4" s="51"/>
      <c r="H4" s="51"/>
      <c r="I4" s="55"/>
      <c r="J4" s="58" t="s">
        <v>4</v>
      </c>
      <c r="K4" s="59"/>
      <c r="L4" s="60"/>
    </row>
    <row r="5" spans="1:12" ht="37.5" x14ac:dyDescent="0.3">
      <c r="A5" s="27"/>
      <c r="B5" s="27" t="s">
        <v>0</v>
      </c>
      <c r="C5" s="27" t="s">
        <v>1</v>
      </c>
      <c r="D5" s="27" t="s">
        <v>2</v>
      </c>
      <c r="E5" s="53"/>
      <c r="F5" s="27" t="s">
        <v>0</v>
      </c>
      <c r="G5" s="27" t="s">
        <v>1</v>
      </c>
      <c r="H5" s="27" t="s">
        <v>2</v>
      </c>
      <c r="I5" s="56"/>
      <c r="J5" s="27" t="s">
        <v>0</v>
      </c>
      <c r="K5" s="27" t="s">
        <v>1</v>
      </c>
      <c r="L5" s="27" t="s">
        <v>2</v>
      </c>
    </row>
    <row r="6" spans="1:12" ht="20.25" x14ac:dyDescent="0.3">
      <c r="A6" s="3"/>
      <c r="B6" s="6">
        <v>3056894.36</v>
      </c>
      <c r="C6" s="6">
        <v>3024992.46</v>
      </c>
      <c r="D6" s="6">
        <f>D7+D8+D9+D10+D11+D12+D13+D14+D15+D16+D17</f>
        <v>3444545.12</v>
      </c>
      <c r="E6" s="53"/>
      <c r="F6" s="6">
        <v>3383586.46</v>
      </c>
      <c r="G6" s="6">
        <v>3418497.99</v>
      </c>
      <c r="H6" s="6">
        <f>H7+H8+H9+H10+H11+H12+H13+H14+H15+H16+H17</f>
        <v>3657599.2</v>
      </c>
      <c r="I6" s="56"/>
      <c r="J6" s="7">
        <f>(F6/B6*100-100)%</f>
        <v>0.10687058875008021</v>
      </c>
      <c r="K6" s="7">
        <f>(G6/C6*100-100)%</f>
        <v>0.13008479697169237</v>
      </c>
      <c r="L6" s="7">
        <f>(H6/D6*100-100)%</f>
        <v>6.1852602470772663E-2</v>
      </c>
    </row>
    <row r="7" spans="1:12" x14ac:dyDescent="0.3">
      <c r="A7" s="5" t="s">
        <v>5</v>
      </c>
      <c r="B7" s="27"/>
      <c r="C7" s="27"/>
      <c r="D7" s="27">
        <v>2566048.33</v>
      </c>
      <c r="E7" s="53"/>
      <c r="F7" s="27"/>
      <c r="G7" s="27"/>
      <c r="H7" s="27">
        <v>2649627.63</v>
      </c>
      <c r="I7" s="56"/>
      <c r="J7" s="1"/>
      <c r="K7" s="1"/>
      <c r="L7" s="4"/>
    </row>
    <row r="8" spans="1:12" ht="37.5" x14ac:dyDescent="0.3">
      <c r="A8" s="5" t="s">
        <v>6</v>
      </c>
      <c r="B8" s="27"/>
      <c r="C8" s="27"/>
      <c r="D8" s="27">
        <v>544260.54</v>
      </c>
      <c r="E8" s="53"/>
      <c r="F8" s="27"/>
      <c r="G8" s="27"/>
      <c r="H8" s="27">
        <v>583575.16</v>
      </c>
      <c r="I8" s="56"/>
      <c r="J8" s="1"/>
      <c r="K8" s="1"/>
      <c r="L8" s="4"/>
    </row>
    <row r="9" spans="1:12" ht="37.5" x14ac:dyDescent="0.3">
      <c r="A9" s="5" t="s">
        <v>7</v>
      </c>
      <c r="B9" s="27"/>
      <c r="C9" s="27"/>
      <c r="D9" s="27">
        <v>823.34</v>
      </c>
      <c r="E9" s="53"/>
      <c r="F9" s="27"/>
      <c r="G9" s="27"/>
      <c r="H9" s="27">
        <v>18157.21</v>
      </c>
      <c r="I9" s="56"/>
      <c r="J9" s="1"/>
      <c r="K9" s="1"/>
      <c r="L9" s="4"/>
    </row>
    <row r="10" spans="1:12" ht="37.5" x14ac:dyDescent="0.3">
      <c r="A10" s="5" t="s">
        <v>8</v>
      </c>
      <c r="B10" s="27"/>
      <c r="C10" s="27"/>
      <c r="D10" s="27">
        <v>87107.87</v>
      </c>
      <c r="E10" s="53"/>
      <c r="F10" s="27"/>
      <c r="G10" s="27"/>
      <c r="H10" s="27">
        <v>98790.79</v>
      </c>
      <c r="I10" s="56"/>
      <c r="J10" s="1"/>
      <c r="K10" s="1"/>
      <c r="L10" s="4"/>
    </row>
    <row r="11" spans="1:12" x14ac:dyDescent="0.3">
      <c r="A11" s="5" t="s">
        <v>9</v>
      </c>
      <c r="B11" s="27"/>
      <c r="C11" s="27"/>
      <c r="D11" s="27">
        <v>6093.2</v>
      </c>
      <c r="E11" s="53"/>
      <c r="F11" s="27"/>
      <c r="G11" s="27"/>
      <c r="H11" s="27">
        <v>5880</v>
      </c>
      <c r="I11" s="56"/>
      <c r="J11" s="1"/>
      <c r="K11" s="1"/>
      <c r="L11" s="4"/>
    </row>
    <row r="12" spans="1:12" ht="37.5" x14ac:dyDescent="0.3">
      <c r="A12" s="5" t="s">
        <v>10</v>
      </c>
      <c r="B12" s="27"/>
      <c r="C12" s="27"/>
      <c r="D12" s="27">
        <v>4828.32</v>
      </c>
      <c r="E12" s="53"/>
      <c r="F12" s="27"/>
      <c r="G12" s="27"/>
      <c r="H12" s="27">
        <v>5048.22</v>
      </c>
      <c r="I12" s="56"/>
      <c r="J12" s="1"/>
      <c r="K12" s="1"/>
      <c r="L12" s="4"/>
    </row>
    <row r="13" spans="1:12" ht="24" customHeight="1" x14ac:dyDescent="0.3">
      <c r="A13" s="5" t="s">
        <v>11</v>
      </c>
      <c r="B13" s="27"/>
      <c r="C13" s="27"/>
      <c r="D13" s="27">
        <v>149775.62</v>
      </c>
      <c r="E13" s="53"/>
      <c r="F13" s="27"/>
      <c r="G13" s="27"/>
      <c r="H13" s="27">
        <v>223309.79</v>
      </c>
      <c r="I13" s="56"/>
      <c r="J13" s="1"/>
      <c r="K13" s="1"/>
      <c r="L13" s="4"/>
    </row>
    <row r="14" spans="1:12" ht="24" customHeight="1" x14ac:dyDescent="0.3">
      <c r="A14" s="5" t="s">
        <v>12</v>
      </c>
      <c r="B14" s="27"/>
      <c r="C14" s="27"/>
      <c r="D14" s="27">
        <v>79861.27</v>
      </c>
      <c r="E14" s="53"/>
      <c r="F14" s="27"/>
      <c r="G14" s="27"/>
      <c r="H14" s="27">
        <v>68920.67</v>
      </c>
      <c r="I14" s="56"/>
      <c r="J14" s="1"/>
      <c r="K14" s="1"/>
      <c r="L14" s="4"/>
    </row>
    <row r="15" spans="1:12" ht="37.5" x14ac:dyDescent="0.3">
      <c r="A15" s="5" t="s">
        <v>17</v>
      </c>
      <c r="B15" s="27"/>
      <c r="C15" s="27"/>
      <c r="D15" s="27">
        <v>4637.92</v>
      </c>
      <c r="E15" s="53"/>
      <c r="F15" s="27"/>
      <c r="G15" s="27"/>
      <c r="H15" s="27">
        <v>4289.7299999999996</v>
      </c>
      <c r="I15" s="56"/>
      <c r="J15" s="1"/>
      <c r="K15" s="1"/>
      <c r="L15" s="4"/>
    </row>
    <row r="16" spans="1:12" ht="75" x14ac:dyDescent="0.3">
      <c r="A16" s="5" t="s">
        <v>13</v>
      </c>
      <c r="B16" s="27"/>
      <c r="C16" s="27"/>
      <c r="D16" s="27">
        <v>1108.0999999999999</v>
      </c>
      <c r="E16" s="53"/>
      <c r="F16" s="27"/>
      <c r="G16" s="27"/>
      <c r="H16" s="27"/>
      <c r="I16" s="56"/>
      <c r="J16" s="1"/>
      <c r="K16" s="1"/>
      <c r="L16" s="4"/>
    </row>
    <row r="17" spans="1:12" ht="27.75" customHeight="1" x14ac:dyDescent="0.3">
      <c r="A17" s="5" t="s">
        <v>14</v>
      </c>
      <c r="B17" s="1"/>
      <c r="C17" s="1"/>
      <c r="D17" s="1">
        <v>0.61</v>
      </c>
      <c r="E17" s="53"/>
      <c r="F17" s="1"/>
      <c r="G17" s="1"/>
      <c r="H17" s="1"/>
      <c r="I17" s="56"/>
      <c r="J17" s="1"/>
      <c r="K17" s="1"/>
      <c r="L17" s="4"/>
    </row>
    <row r="18" spans="1:12" ht="36" customHeight="1" thickBot="1" x14ac:dyDescent="0.35">
      <c r="A18" s="61" t="s">
        <v>3</v>
      </c>
      <c r="B18" s="67"/>
      <c r="C18" s="62"/>
      <c r="D18" s="8">
        <v>253</v>
      </c>
      <c r="E18" s="53"/>
      <c r="F18" s="61" t="s">
        <v>3</v>
      </c>
      <c r="G18" s="62"/>
      <c r="H18" s="14"/>
      <c r="I18" s="56"/>
      <c r="J18" s="61" t="s">
        <v>3</v>
      </c>
      <c r="K18" s="62"/>
      <c r="L18" s="9">
        <f>(H18/D18*100-100)%</f>
        <v>-1</v>
      </c>
    </row>
    <row r="19" spans="1:12" ht="32.25" customHeight="1" thickBot="1" x14ac:dyDescent="0.35">
      <c r="A19" s="68">
        <f>B6-D6</f>
        <v>-387650.76000000024</v>
      </c>
      <c r="B19" s="64"/>
      <c r="C19" s="64"/>
      <c r="D19" s="69"/>
      <c r="E19" s="54"/>
      <c r="F19" s="63">
        <f>F6-H6</f>
        <v>-274012.74000000022</v>
      </c>
      <c r="G19" s="64"/>
      <c r="H19" s="65"/>
      <c r="I19" s="57"/>
      <c r="J19" s="66"/>
      <c r="K19" s="64"/>
      <c r="L19" s="65"/>
    </row>
  </sheetData>
  <mergeCells count="13">
    <mergeCell ref="A19:D19"/>
    <mergeCell ref="F19:H19"/>
    <mergeCell ref="J19:L19"/>
    <mergeCell ref="A1:L1"/>
    <mergeCell ref="A2:L2"/>
    <mergeCell ref="B4:D4"/>
    <mergeCell ref="E4:E19"/>
    <mergeCell ref="F4:H4"/>
    <mergeCell ref="I4:I19"/>
    <mergeCell ref="J4:L4"/>
    <mergeCell ref="A18:C18"/>
    <mergeCell ref="F18:G18"/>
    <mergeCell ref="J18:K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view="pageBreakPreview" zoomScale="60" zoomScaleNormal="75" workbookViewId="0">
      <selection sqref="A1:XFD1048576"/>
    </sheetView>
  </sheetViews>
  <sheetFormatPr defaultRowHeight="18.75" x14ac:dyDescent="0.3"/>
  <cols>
    <col min="1" max="1" width="25.88671875" customWidth="1"/>
    <col min="2" max="2" width="15.33203125" customWidth="1"/>
    <col min="3" max="3" width="14.88671875" customWidth="1"/>
    <col min="4" max="4" width="14.6640625" customWidth="1"/>
    <col min="5" max="5" width="1" hidden="1" customWidth="1"/>
    <col min="6" max="6" width="14.21875" customWidth="1"/>
    <col min="7" max="7" width="15.109375" customWidth="1"/>
    <col min="8" max="8" width="14.5546875" customWidth="1"/>
    <col min="9" max="9" width="1.21875" hidden="1" customWidth="1"/>
    <col min="10" max="10" width="12.21875" customWidth="1"/>
    <col min="11" max="11" width="10.33203125" customWidth="1"/>
    <col min="12" max="12" width="12.44140625" customWidth="1"/>
  </cols>
  <sheetData>
    <row r="1" spans="1:12" ht="20.25" x14ac:dyDescent="0.3">
      <c r="A1" s="49" t="s">
        <v>28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22.5" x14ac:dyDescent="0.3">
      <c r="A2" s="50" t="s">
        <v>24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2.5" x14ac:dyDescent="0.3">
      <c r="A3" s="13"/>
      <c r="B3" s="12"/>
      <c r="C3" s="12"/>
      <c r="D3" s="12"/>
      <c r="E3" s="13"/>
      <c r="F3" s="12"/>
      <c r="G3" s="12"/>
      <c r="H3" s="12"/>
      <c r="I3" s="13"/>
      <c r="J3" s="12"/>
      <c r="K3" s="12"/>
      <c r="L3" s="12" t="s">
        <v>18</v>
      </c>
    </row>
    <row r="4" spans="1:12" ht="38.25" customHeight="1" x14ac:dyDescent="0.3">
      <c r="B4" s="51" t="s">
        <v>23</v>
      </c>
      <c r="C4" s="51"/>
      <c r="D4" s="51"/>
      <c r="E4" s="52"/>
      <c r="F4" s="51" t="s">
        <v>25</v>
      </c>
      <c r="G4" s="51"/>
      <c r="H4" s="51"/>
      <c r="I4" s="55"/>
      <c r="J4" s="58" t="s">
        <v>4</v>
      </c>
      <c r="K4" s="59"/>
      <c r="L4" s="60"/>
    </row>
    <row r="5" spans="1:12" ht="37.5" x14ac:dyDescent="0.3">
      <c r="A5" s="2"/>
      <c r="B5" s="2" t="s">
        <v>0</v>
      </c>
      <c r="C5" s="2" t="s">
        <v>1</v>
      </c>
      <c r="D5" s="2" t="s">
        <v>2</v>
      </c>
      <c r="E5" s="53"/>
      <c r="F5" s="2" t="s">
        <v>0</v>
      </c>
      <c r="G5" s="2" t="s">
        <v>1</v>
      </c>
      <c r="H5" s="2" t="s">
        <v>2</v>
      </c>
      <c r="I5" s="56"/>
      <c r="J5" s="2" t="s">
        <v>0</v>
      </c>
      <c r="K5" s="2" t="s">
        <v>1</v>
      </c>
      <c r="L5" s="2" t="s">
        <v>2</v>
      </c>
    </row>
    <row r="6" spans="1:12" ht="20.25" x14ac:dyDescent="0.3">
      <c r="A6" s="3"/>
      <c r="B6" s="6">
        <v>3383586.46</v>
      </c>
      <c r="C6" s="6">
        <v>3418497.99</v>
      </c>
      <c r="D6" s="6">
        <f>D7+D8+D9+D10+D11+D12+D13+D14+D15+D16+D17</f>
        <v>3657599.2</v>
      </c>
      <c r="E6" s="53"/>
      <c r="F6" s="6">
        <v>3371989.1</v>
      </c>
      <c r="G6" s="6">
        <f>3465847.61-5816</f>
        <v>3460031.61</v>
      </c>
      <c r="H6" s="6">
        <f>H7+H8+H9+H10+H11+H12+H13+H14+H15+H16+H17</f>
        <v>3352427.1400000006</v>
      </c>
      <c r="I6" s="56"/>
      <c r="J6" s="7">
        <f>(F6-B6)/B6</f>
        <v>-3.4275346993792705E-3</v>
      </c>
      <c r="K6" s="7">
        <f>(G6/C6*100-100)%</f>
        <v>1.2149669276242321E-2</v>
      </c>
      <c r="L6" s="7">
        <f>(H6/D6*100-100)%</f>
        <v>-8.3435074023419417E-2</v>
      </c>
    </row>
    <row r="7" spans="1:12" x14ac:dyDescent="0.3">
      <c r="A7" s="5" t="s">
        <v>5</v>
      </c>
      <c r="B7" s="2"/>
      <c r="C7" s="2"/>
      <c r="D7" s="2">
        <v>2649627.63</v>
      </c>
      <c r="E7" s="53"/>
      <c r="F7" s="2"/>
      <c r="G7" s="2"/>
      <c r="H7" s="2">
        <v>2267243.16</v>
      </c>
      <c r="I7" s="56"/>
      <c r="J7" s="1"/>
      <c r="K7" s="1"/>
      <c r="L7" s="4"/>
    </row>
    <row r="8" spans="1:12" ht="37.5" x14ac:dyDescent="0.3">
      <c r="A8" s="5" t="s">
        <v>6</v>
      </c>
      <c r="B8" s="2"/>
      <c r="C8" s="2"/>
      <c r="D8" s="2">
        <v>583575.16</v>
      </c>
      <c r="E8" s="53"/>
      <c r="F8" s="2"/>
      <c r="G8" s="2"/>
      <c r="H8" s="2">
        <v>495973.63</v>
      </c>
      <c r="I8" s="56"/>
      <c r="J8" s="1"/>
      <c r="K8" s="1"/>
      <c r="L8" s="4"/>
    </row>
    <row r="9" spans="1:12" ht="37.5" x14ac:dyDescent="0.3">
      <c r="A9" s="5" t="s">
        <v>7</v>
      </c>
      <c r="B9" s="2"/>
      <c r="C9" s="2"/>
      <c r="D9" s="2">
        <v>18157.21</v>
      </c>
      <c r="E9" s="53"/>
      <c r="F9" s="2"/>
      <c r="G9" s="2"/>
      <c r="H9" s="2">
        <v>0</v>
      </c>
      <c r="I9" s="56"/>
      <c r="J9" s="1"/>
      <c r="K9" s="1"/>
      <c r="L9" s="4"/>
    </row>
    <row r="10" spans="1:12" ht="37.5" x14ac:dyDescent="0.3">
      <c r="A10" s="5" t="s">
        <v>8</v>
      </c>
      <c r="B10" s="2"/>
      <c r="C10" s="2"/>
      <c r="D10" s="2">
        <v>98790.79</v>
      </c>
      <c r="E10" s="53"/>
      <c r="F10" s="2"/>
      <c r="G10" s="2"/>
      <c r="H10" s="2">
        <f>44729.69+38563.28</f>
        <v>83292.97</v>
      </c>
      <c r="I10" s="56"/>
      <c r="J10" s="1"/>
      <c r="K10" s="1"/>
      <c r="L10" s="4"/>
    </row>
    <row r="11" spans="1:12" x14ac:dyDescent="0.3">
      <c r="A11" s="5" t="s">
        <v>9</v>
      </c>
      <c r="B11" s="2"/>
      <c r="C11" s="2"/>
      <c r="D11" s="2">
        <v>5880</v>
      </c>
      <c r="E11" s="53"/>
      <c r="F11" s="2"/>
      <c r="G11" s="2"/>
      <c r="H11" s="2">
        <v>0</v>
      </c>
      <c r="I11" s="56"/>
      <c r="J11" s="1"/>
      <c r="K11" s="1"/>
      <c r="L11" s="4"/>
    </row>
    <row r="12" spans="1:12" ht="37.5" x14ac:dyDescent="0.3">
      <c r="A12" s="5" t="s">
        <v>10</v>
      </c>
      <c r="B12" s="2"/>
      <c r="C12" s="2"/>
      <c r="D12" s="2">
        <v>5048.22</v>
      </c>
      <c r="E12" s="53"/>
      <c r="F12" s="2"/>
      <c r="G12" s="2"/>
      <c r="H12" s="2">
        <v>17559.79</v>
      </c>
      <c r="I12" s="56"/>
      <c r="J12" s="1"/>
      <c r="K12" s="1"/>
      <c r="L12" s="4"/>
    </row>
    <row r="13" spans="1:12" ht="24" customHeight="1" x14ac:dyDescent="0.3">
      <c r="A13" s="5" t="s">
        <v>11</v>
      </c>
      <c r="B13" s="2"/>
      <c r="C13" s="2"/>
      <c r="D13" s="2">
        <v>223309.79</v>
      </c>
      <c r="E13" s="53"/>
      <c r="F13" s="2"/>
      <c r="G13" s="2"/>
      <c r="H13" s="2">
        <v>409308.25</v>
      </c>
      <c r="I13" s="56"/>
      <c r="J13" s="1"/>
      <c r="K13" s="1"/>
      <c r="L13" s="4"/>
    </row>
    <row r="14" spans="1:12" ht="24" customHeight="1" x14ac:dyDescent="0.3">
      <c r="A14" s="5" t="s">
        <v>12</v>
      </c>
      <c r="B14" s="2"/>
      <c r="C14" s="2"/>
      <c r="D14" s="2">
        <v>68920.67</v>
      </c>
      <c r="E14" s="53"/>
      <c r="F14" s="2"/>
      <c r="G14" s="2"/>
      <c r="H14" s="2">
        <v>75521.14</v>
      </c>
      <c r="I14" s="56"/>
      <c r="J14" s="1"/>
      <c r="K14" s="1"/>
      <c r="L14" s="4"/>
    </row>
    <row r="15" spans="1:12" ht="37.5" x14ac:dyDescent="0.3">
      <c r="A15" s="5" t="s">
        <v>17</v>
      </c>
      <c r="B15" s="2"/>
      <c r="C15" s="2"/>
      <c r="D15" s="2">
        <v>4289.7299999999996</v>
      </c>
      <c r="E15" s="53"/>
      <c r="F15" s="2"/>
      <c r="G15" s="2"/>
      <c r="H15" s="2">
        <v>3178.2</v>
      </c>
      <c r="I15" s="56"/>
      <c r="J15" s="1"/>
      <c r="K15" s="1"/>
      <c r="L15" s="4"/>
    </row>
    <row r="16" spans="1:12" ht="75" x14ac:dyDescent="0.3">
      <c r="A16" s="5" t="s">
        <v>13</v>
      </c>
      <c r="B16" s="2"/>
      <c r="C16" s="2"/>
      <c r="D16" s="2"/>
      <c r="E16" s="53"/>
      <c r="F16" s="2"/>
      <c r="G16" s="2"/>
      <c r="H16" s="2">
        <v>350</v>
      </c>
      <c r="I16" s="56"/>
      <c r="J16" s="1"/>
      <c r="K16" s="1"/>
      <c r="L16" s="4"/>
    </row>
    <row r="17" spans="1:12" ht="27.75" customHeight="1" x14ac:dyDescent="0.3">
      <c r="A17" s="5" t="s">
        <v>14</v>
      </c>
      <c r="B17" s="1"/>
      <c r="C17" s="1"/>
      <c r="D17" s="1"/>
      <c r="E17" s="53"/>
      <c r="F17" s="1"/>
      <c r="G17" s="1"/>
      <c r="H17" s="1"/>
      <c r="I17" s="56"/>
      <c r="J17" s="1"/>
      <c r="K17" s="1"/>
      <c r="L17" s="4"/>
    </row>
    <row r="18" spans="1:12" ht="36" customHeight="1" thickBot="1" x14ac:dyDescent="0.35">
      <c r="A18" s="15" t="s">
        <v>3</v>
      </c>
      <c r="B18" s="61" t="s">
        <v>3</v>
      </c>
      <c r="C18" s="62"/>
      <c r="D18" s="14">
        <v>252</v>
      </c>
      <c r="E18" s="53"/>
      <c r="F18" s="61" t="s">
        <v>3</v>
      </c>
      <c r="G18" s="62"/>
      <c r="H18" s="14">
        <v>238</v>
      </c>
      <c r="I18" s="56"/>
      <c r="J18" s="61" t="s">
        <v>3</v>
      </c>
      <c r="K18" s="62"/>
      <c r="L18" s="9">
        <f>(H18/D18*100-100)%</f>
        <v>-5.5555555555555573E-2</v>
      </c>
    </row>
    <row r="19" spans="1:12" ht="32.25" customHeight="1" thickBot="1" x14ac:dyDescent="0.35">
      <c r="A19" s="16"/>
      <c r="B19" s="63">
        <f>C6-D6</f>
        <v>-239101.20999999996</v>
      </c>
      <c r="C19" s="64"/>
      <c r="D19" s="65"/>
      <c r="E19" s="54"/>
      <c r="F19" s="63">
        <f>G6-H6</f>
        <v>107604.46999999927</v>
      </c>
      <c r="G19" s="64"/>
      <c r="H19" s="65"/>
      <c r="I19" s="57"/>
      <c r="J19" s="66"/>
      <c r="K19" s="64"/>
      <c r="L19" s="65"/>
    </row>
    <row r="20" spans="1:12" x14ac:dyDescent="0.3">
      <c r="D20" s="17">
        <f>D6/D18</f>
        <v>14514.282539682541</v>
      </c>
      <c r="H20" s="17">
        <f>H6/H18</f>
        <v>14085.828319327733</v>
      </c>
    </row>
  </sheetData>
  <mergeCells count="13">
    <mergeCell ref="A1:L1"/>
    <mergeCell ref="A2:L2"/>
    <mergeCell ref="B4:D4"/>
    <mergeCell ref="E4:E19"/>
    <mergeCell ref="F4:H4"/>
    <mergeCell ref="I4:I19"/>
    <mergeCell ref="J4:L4"/>
    <mergeCell ref="F18:G18"/>
    <mergeCell ref="J18:K18"/>
    <mergeCell ref="F19:H19"/>
    <mergeCell ref="J19:L19"/>
    <mergeCell ref="B18:C18"/>
    <mergeCell ref="B19:D19"/>
  </mergeCells>
  <phoneticPr fontId="0" type="noConversion"/>
  <pageMargins left="0.7" right="0.7" top="0.75" bottom="0.75" header="0.3" footer="0.3"/>
  <pageSetup paperSize="9" scale="6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A20" sqref="A20:XFD20"/>
    </sheetView>
  </sheetViews>
  <sheetFormatPr defaultRowHeight="18.75" x14ac:dyDescent="0.3"/>
  <cols>
    <col min="1" max="1" width="25.88671875" customWidth="1"/>
    <col min="2" max="2" width="15.33203125" customWidth="1"/>
    <col min="3" max="3" width="14.88671875" customWidth="1"/>
    <col min="4" max="4" width="14.6640625" customWidth="1"/>
    <col min="5" max="5" width="1" hidden="1" customWidth="1"/>
    <col min="6" max="6" width="14.21875" customWidth="1"/>
    <col min="7" max="7" width="15.109375" customWidth="1"/>
    <col min="8" max="8" width="14.5546875" customWidth="1"/>
    <col min="9" max="9" width="1.21875" hidden="1" customWidth="1"/>
    <col min="10" max="10" width="12.21875" customWidth="1"/>
    <col min="11" max="11" width="10.33203125" customWidth="1"/>
    <col min="12" max="12" width="12.44140625" customWidth="1"/>
  </cols>
  <sheetData>
    <row r="1" spans="1:12" ht="20.25" x14ac:dyDescent="0.3">
      <c r="A1" s="49" t="s">
        <v>28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22.5" x14ac:dyDescent="0.3">
      <c r="A2" s="50" t="s">
        <v>29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2.5" x14ac:dyDescent="0.3">
      <c r="A3" s="13"/>
      <c r="B3" s="26"/>
      <c r="C3" s="26"/>
      <c r="D3" s="26"/>
      <c r="E3" s="13"/>
      <c r="F3" s="26"/>
      <c r="G3" s="26"/>
      <c r="H3" s="26"/>
      <c r="I3" s="13"/>
      <c r="J3" s="26"/>
      <c r="K3" s="26"/>
      <c r="L3" s="26" t="s">
        <v>18</v>
      </c>
    </row>
    <row r="4" spans="1:12" ht="38.25" customHeight="1" x14ac:dyDescent="0.3">
      <c r="B4" s="51" t="s">
        <v>25</v>
      </c>
      <c r="C4" s="51"/>
      <c r="D4" s="51"/>
      <c r="E4" s="52"/>
      <c r="F4" s="51" t="s">
        <v>30</v>
      </c>
      <c r="G4" s="51"/>
      <c r="H4" s="51"/>
      <c r="I4" s="55"/>
      <c r="J4" s="58" t="s">
        <v>4</v>
      </c>
      <c r="K4" s="59"/>
      <c r="L4" s="60"/>
    </row>
    <row r="5" spans="1:12" ht="37.5" x14ac:dyDescent="0.3">
      <c r="A5" s="27"/>
      <c r="B5" s="27" t="s">
        <v>0</v>
      </c>
      <c r="C5" s="27" t="s">
        <v>1</v>
      </c>
      <c r="D5" s="27" t="s">
        <v>2</v>
      </c>
      <c r="E5" s="53"/>
      <c r="F5" s="27" t="s">
        <v>0</v>
      </c>
      <c r="G5" s="27" t="s">
        <v>1</v>
      </c>
      <c r="H5" s="27" t="s">
        <v>2</v>
      </c>
      <c r="I5" s="56"/>
      <c r="J5" s="27" t="s">
        <v>0</v>
      </c>
      <c r="K5" s="27" t="s">
        <v>1</v>
      </c>
      <c r="L5" s="27" t="s">
        <v>2</v>
      </c>
    </row>
    <row r="6" spans="1:12" ht="20.25" x14ac:dyDescent="0.3">
      <c r="A6" s="3"/>
      <c r="B6" s="6">
        <v>3371989.1</v>
      </c>
      <c r="C6" s="6">
        <f>3465847.61-5816</f>
        <v>3460031.61</v>
      </c>
      <c r="D6" s="6">
        <f>D7+D8+D9+D10+D11+D12+D13+D14+D15+D16+D17</f>
        <v>3352427.1400000006</v>
      </c>
      <c r="E6" s="53"/>
      <c r="F6" s="6">
        <v>2898874.87</v>
      </c>
      <c r="G6" s="6">
        <v>2845578.24</v>
      </c>
      <c r="H6" s="6">
        <f>H7+H8+H9+H10+H11+H12+H13+H14+H15+H16+H17</f>
        <v>3440490.8099999996</v>
      </c>
      <c r="I6" s="56"/>
      <c r="J6" s="7">
        <f>(F6-B6)/B6</f>
        <v>-0.14030716469397839</v>
      </c>
      <c r="K6" s="7">
        <f>(G6/C6*100-100)%</f>
        <v>-0.17758605679327871</v>
      </c>
      <c r="L6" s="7">
        <f>(H6/D6*100-100)%</f>
        <v>2.6268630554040728E-2</v>
      </c>
    </row>
    <row r="7" spans="1:12" x14ac:dyDescent="0.3">
      <c r="A7" s="5" t="s">
        <v>5</v>
      </c>
      <c r="B7" s="27"/>
      <c r="C7" s="27"/>
      <c r="D7" s="27">
        <v>2267243.16</v>
      </c>
      <c r="E7" s="53"/>
      <c r="F7" s="27"/>
      <c r="G7" s="27"/>
      <c r="H7" s="27">
        <v>2279227.2799999998</v>
      </c>
      <c r="I7" s="56"/>
      <c r="J7" s="1"/>
      <c r="K7" s="1"/>
      <c r="L7" s="4"/>
    </row>
    <row r="8" spans="1:12" ht="37.5" x14ac:dyDescent="0.3">
      <c r="A8" s="5" t="s">
        <v>6</v>
      </c>
      <c r="B8" s="27"/>
      <c r="C8" s="27"/>
      <c r="D8" s="27">
        <v>495973.63</v>
      </c>
      <c r="E8" s="53"/>
      <c r="F8" s="27"/>
      <c r="G8" s="27"/>
      <c r="H8" s="27">
        <v>469137.82</v>
      </c>
      <c r="I8" s="56"/>
      <c r="J8" s="1"/>
      <c r="K8" s="1"/>
      <c r="L8" s="4"/>
    </row>
    <row r="9" spans="1:12" ht="37.5" x14ac:dyDescent="0.3">
      <c r="A9" s="5" t="s">
        <v>7</v>
      </c>
      <c r="B9" s="27"/>
      <c r="C9" s="27"/>
      <c r="D9" s="27">
        <v>0</v>
      </c>
      <c r="E9" s="53"/>
      <c r="F9" s="27"/>
      <c r="G9" s="27"/>
      <c r="H9" s="27">
        <f>4007.14+3002.32</f>
        <v>7009.46</v>
      </c>
      <c r="I9" s="56"/>
      <c r="J9" s="1"/>
      <c r="K9" s="1"/>
      <c r="L9" s="4"/>
    </row>
    <row r="10" spans="1:12" ht="37.5" x14ac:dyDescent="0.3">
      <c r="A10" s="5" t="s">
        <v>8</v>
      </c>
      <c r="B10" s="27"/>
      <c r="C10" s="27"/>
      <c r="D10" s="27">
        <f>44729.69+38563.28</f>
        <v>83292.97</v>
      </c>
      <c r="E10" s="53"/>
      <c r="F10" s="27"/>
      <c r="G10" s="27"/>
      <c r="H10" s="27">
        <f>93470.48+342</f>
        <v>93812.479999999996</v>
      </c>
      <c r="I10" s="56"/>
      <c r="J10" s="1"/>
      <c r="K10" s="1"/>
      <c r="L10" s="4"/>
    </row>
    <row r="11" spans="1:12" x14ac:dyDescent="0.3">
      <c r="A11" s="5" t="s">
        <v>9</v>
      </c>
      <c r="B11" s="27"/>
      <c r="C11" s="27"/>
      <c r="D11" s="27">
        <v>0</v>
      </c>
      <c r="E11" s="53"/>
      <c r="F11" s="27"/>
      <c r="G11" s="27"/>
      <c r="H11" s="27">
        <v>0</v>
      </c>
      <c r="I11" s="56"/>
      <c r="J11" s="1"/>
      <c r="K11" s="1"/>
      <c r="L11" s="4"/>
    </row>
    <row r="12" spans="1:12" ht="37.5" x14ac:dyDescent="0.3">
      <c r="A12" s="5" t="s">
        <v>10</v>
      </c>
      <c r="B12" s="27"/>
      <c r="C12" s="27"/>
      <c r="D12" s="27">
        <v>17559.79</v>
      </c>
      <c r="E12" s="53"/>
      <c r="F12" s="27"/>
      <c r="G12" s="27"/>
      <c r="H12" s="27">
        <v>6533.17</v>
      </c>
      <c r="I12" s="56"/>
      <c r="J12" s="1"/>
      <c r="K12" s="1"/>
      <c r="L12" s="4"/>
    </row>
    <row r="13" spans="1:12" ht="24" customHeight="1" x14ac:dyDescent="0.3">
      <c r="A13" s="5" t="s">
        <v>11</v>
      </c>
      <c r="B13" s="27"/>
      <c r="C13" s="27"/>
      <c r="D13" s="27">
        <v>409308.25</v>
      </c>
      <c r="E13" s="53"/>
      <c r="F13" s="27"/>
      <c r="G13" s="27"/>
      <c r="H13" s="27">
        <v>434578.9</v>
      </c>
      <c r="I13" s="56"/>
      <c r="J13" s="1"/>
      <c r="K13" s="1"/>
      <c r="L13" s="4"/>
    </row>
    <row r="14" spans="1:12" ht="24" customHeight="1" x14ac:dyDescent="0.3">
      <c r="A14" s="5" t="s">
        <v>12</v>
      </c>
      <c r="B14" s="27"/>
      <c r="C14" s="27"/>
      <c r="D14" s="27">
        <v>75521.14</v>
      </c>
      <c r="E14" s="53"/>
      <c r="F14" s="27"/>
      <c r="G14" s="27"/>
      <c r="H14" s="27">
        <v>146117.06</v>
      </c>
      <c r="I14" s="56"/>
      <c r="J14" s="1"/>
      <c r="K14" s="1"/>
      <c r="L14" s="4"/>
    </row>
    <row r="15" spans="1:12" ht="37.5" x14ac:dyDescent="0.3">
      <c r="A15" s="5" t="s">
        <v>17</v>
      </c>
      <c r="B15" s="27"/>
      <c r="C15" s="27"/>
      <c r="D15" s="27">
        <v>3178.2</v>
      </c>
      <c r="E15" s="53"/>
      <c r="F15" s="27"/>
      <c r="G15" s="27"/>
      <c r="H15" s="27">
        <v>2774.64</v>
      </c>
      <c r="I15" s="56"/>
      <c r="J15" s="1"/>
      <c r="K15" s="1"/>
      <c r="L15" s="4"/>
    </row>
    <row r="16" spans="1:12" ht="75" x14ac:dyDescent="0.3">
      <c r="A16" s="5" t="s">
        <v>13</v>
      </c>
      <c r="B16" s="27"/>
      <c r="C16" s="27"/>
      <c r="D16" s="27">
        <v>350</v>
      </c>
      <c r="E16" s="53"/>
      <c r="F16" s="27"/>
      <c r="G16" s="27"/>
      <c r="H16" s="27">
        <v>350</v>
      </c>
      <c r="I16" s="56"/>
      <c r="J16" s="1"/>
      <c r="K16" s="1"/>
      <c r="L16" s="4"/>
    </row>
    <row r="17" spans="1:12" ht="27.75" customHeight="1" x14ac:dyDescent="0.3">
      <c r="A17" s="5" t="s">
        <v>14</v>
      </c>
      <c r="B17" s="1"/>
      <c r="C17" s="1"/>
      <c r="D17" s="1"/>
      <c r="E17" s="53"/>
      <c r="F17" s="1"/>
      <c r="G17" s="1"/>
      <c r="H17" s="1">
        <v>950</v>
      </c>
      <c r="I17" s="56"/>
      <c r="J17" s="1"/>
      <c r="K17" s="1"/>
      <c r="L17" s="4"/>
    </row>
    <row r="18" spans="1:12" ht="36" customHeight="1" thickBot="1" x14ac:dyDescent="0.35">
      <c r="A18" s="15" t="s">
        <v>3</v>
      </c>
      <c r="B18" s="61" t="s">
        <v>3</v>
      </c>
      <c r="C18" s="62"/>
      <c r="D18" s="14">
        <v>238</v>
      </c>
      <c r="E18" s="53"/>
      <c r="F18" s="61" t="s">
        <v>3</v>
      </c>
      <c r="G18" s="62"/>
      <c r="H18" s="14">
        <v>192</v>
      </c>
      <c r="I18" s="56"/>
      <c r="J18" s="61" t="s">
        <v>3</v>
      </c>
      <c r="K18" s="62"/>
      <c r="L18" s="9">
        <f>(H18/D18*100-100)%</f>
        <v>-0.19327731092436978</v>
      </c>
    </row>
    <row r="19" spans="1:12" ht="32.25" customHeight="1" thickBot="1" x14ac:dyDescent="0.35">
      <c r="A19" s="16"/>
      <c r="B19" s="63">
        <f>C6-D6</f>
        <v>107604.46999999927</v>
      </c>
      <c r="C19" s="64"/>
      <c r="D19" s="65"/>
      <c r="E19" s="54"/>
      <c r="F19" s="63">
        <f>G6-H6</f>
        <v>-594912.56999999937</v>
      </c>
      <c r="G19" s="64"/>
      <c r="H19" s="65"/>
      <c r="I19" s="57"/>
      <c r="J19" s="66"/>
      <c r="K19" s="64"/>
      <c r="L19" s="65"/>
    </row>
    <row r="20" spans="1:12" x14ac:dyDescent="0.3">
      <c r="D20" s="17"/>
      <c r="H20" s="17"/>
    </row>
  </sheetData>
  <mergeCells count="13">
    <mergeCell ref="A1:L1"/>
    <mergeCell ref="A2:L2"/>
    <mergeCell ref="B4:D4"/>
    <mergeCell ref="E4:E19"/>
    <mergeCell ref="F4:H4"/>
    <mergeCell ref="I4:I19"/>
    <mergeCell ref="J4:L4"/>
    <mergeCell ref="B18:C18"/>
    <mergeCell ref="B19:D19"/>
    <mergeCell ref="F18:G18"/>
    <mergeCell ref="J18:K18"/>
    <mergeCell ref="F19:H19"/>
    <mergeCell ref="J19:L1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2019</vt:lpstr>
      <vt:lpstr>2020</vt:lpstr>
      <vt:lpstr>2021</vt:lpstr>
      <vt:lpstr>2022</vt:lpstr>
      <vt:lpstr>2023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</dc:creator>
  <cp:lastModifiedBy>User</cp:lastModifiedBy>
  <cp:lastPrinted>2024-02-21T08:09:35Z</cp:lastPrinted>
  <dcterms:created xsi:type="dcterms:W3CDTF">2019-03-25T07:24:52Z</dcterms:created>
  <dcterms:modified xsi:type="dcterms:W3CDTF">2024-02-21T08:13:06Z</dcterms:modified>
</cp:coreProperties>
</file>