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695" windowHeight="11940"/>
  </bookViews>
  <sheets>
    <sheet name="Уточнений кошторис 2021 р." sheetId="7" r:id="rId1"/>
    <sheet name="Лист2" sheetId="2" state="hidden" r:id="rId2"/>
  </sheets>
  <externalReferences>
    <externalReference r:id="rId3"/>
  </externalReferences>
  <definedNames>
    <definedName name="_xlnm.Print_Area" localSheetId="0">'Уточнений кошторис 2021 р.'!$A$1:$F$236</definedName>
  </definedNames>
  <calcPr calcId="114210"/>
</workbook>
</file>

<file path=xl/calcChain.xml><?xml version="1.0" encoding="utf-8"?>
<calcChain xmlns="http://schemas.openxmlformats.org/spreadsheetml/2006/main">
  <c r="E187" i="7"/>
  <c r="E188"/>
  <c r="E189"/>
  <c r="E190"/>
  <c r="D180"/>
  <c r="D184"/>
  <c r="D182"/>
  <c r="E184"/>
  <c r="E186"/>
  <c r="E213"/>
  <c r="C212"/>
  <c r="D212"/>
  <c r="E212"/>
  <c r="D39"/>
  <c r="D36"/>
  <c r="E210"/>
  <c r="E209"/>
  <c r="E208"/>
  <c r="D207"/>
  <c r="D200"/>
  <c r="C207"/>
  <c r="C200"/>
  <c r="E200"/>
  <c r="E205"/>
  <c r="E204"/>
  <c r="E201"/>
  <c r="E199"/>
  <c r="E197"/>
  <c r="D196"/>
  <c r="D195"/>
  <c r="C196"/>
  <c r="C195"/>
  <c r="E207"/>
  <c r="C194"/>
  <c r="C193"/>
  <c r="C181"/>
  <c r="E88"/>
  <c r="E87"/>
  <c r="E86"/>
  <c r="E85"/>
  <c r="E84"/>
  <c r="E83"/>
  <c r="E82"/>
  <c r="E81"/>
  <c r="E80"/>
  <c r="E79"/>
  <c r="E78"/>
  <c r="E77"/>
  <c r="E76"/>
  <c r="D75"/>
  <c r="C75"/>
  <c r="C74"/>
  <c r="D74"/>
  <c r="E73"/>
  <c r="E72"/>
  <c r="E71"/>
  <c r="E70"/>
  <c r="E69"/>
  <c r="E68"/>
  <c r="E67"/>
  <c r="E66"/>
  <c r="E65"/>
  <c r="E64"/>
  <c r="E63"/>
  <c r="E62"/>
  <c r="E61"/>
  <c r="E60"/>
  <c r="D59"/>
  <c r="C59"/>
  <c r="E59"/>
  <c r="E58"/>
  <c r="E57"/>
  <c r="E56"/>
  <c r="E55"/>
  <c r="E54"/>
  <c r="E53"/>
  <c r="E52"/>
  <c r="D51"/>
  <c r="C51"/>
  <c r="E50"/>
  <c r="E49"/>
  <c r="E48"/>
  <c r="E47"/>
  <c r="E46"/>
  <c r="E45"/>
  <c r="E44"/>
  <c r="E43"/>
  <c r="E42"/>
  <c r="E41"/>
  <c r="E40"/>
  <c r="C39"/>
  <c r="D38"/>
  <c r="C38"/>
  <c r="E38"/>
  <c r="E37"/>
  <c r="C36"/>
  <c r="E32"/>
  <c r="D31"/>
  <c r="E31"/>
  <c r="E30"/>
  <c r="D28"/>
  <c r="E27"/>
  <c r="E26"/>
  <c r="E25"/>
  <c r="E24"/>
  <c r="D22"/>
  <c r="E22"/>
  <c r="E21"/>
  <c r="E20"/>
  <c r="E19"/>
  <c r="E18"/>
  <c r="D16"/>
  <c r="E16"/>
  <c r="E15"/>
  <c r="E14"/>
  <c r="D13"/>
  <c r="E13"/>
  <c r="E75"/>
  <c r="E175"/>
  <c r="D174"/>
  <c r="E174"/>
  <c r="E154"/>
  <c r="E153"/>
  <c r="E152"/>
  <c r="D151"/>
  <c r="D144"/>
  <c r="C151"/>
  <c r="E149"/>
  <c r="E148"/>
  <c r="E145"/>
  <c r="C144"/>
  <c r="E143"/>
  <c r="E141"/>
  <c r="D140"/>
  <c r="C140"/>
  <c r="C139"/>
  <c r="C138"/>
  <c r="D139"/>
  <c r="E116"/>
  <c r="E115"/>
  <c r="D114"/>
  <c r="D113"/>
  <c r="D111"/>
  <c r="D108"/>
  <c r="C114"/>
  <c r="C113"/>
  <c r="E100"/>
  <c r="E99"/>
  <c r="E98"/>
  <c r="E97"/>
  <c r="E96"/>
  <c r="E95"/>
  <c r="E94"/>
  <c r="E93"/>
  <c r="E92"/>
  <c r="D91"/>
  <c r="E91"/>
  <c r="C90"/>
  <c r="E89"/>
  <c r="D90"/>
  <c r="D173"/>
  <c r="E173"/>
  <c r="E144"/>
  <c r="E90"/>
  <c r="E114"/>
  <c r="E151"/>
  <c r="E139"/>
  <c r="E140"/>
  <c r="D138"/>
  <c r="D137"/>
  <c r="H9" i="2"/>
  <c r="H8"/>
  <c r="H7"/>
  <c r="H6"/>
  <c r="H5"/>
  <c r="G9"/>
  <c r="G8"/>
  <c r="G7"/>
  <c r="G6"/>
  <c r="G5"/>
  <c r="F4"/>
  <c r="D4"/>
  <c r="H4"/>
  <c r="C4"/>
  <c r="E74" i="7"/>
  <c r="D34"/>
  <c r="I10"/>
  <c r="C34"/>
  <c r="C12"/>
  <c r="E12"/>
  <c r="E39"/>
  <c r="D10"/>
  <c r="E51"/>
  <c r="E36"/>
  <c r="C10"/>
  <c r="D129"/>
  <c r="C111"/>
  <c r="E113"/>
  <c r="C180"/>
  <c r="E181"/>
  <c r="E138"/>
  <c r="C137"/>
  <c r="C125"/>
  <c r="E34"/>
  <c r="E195"/>
  <c r="D194"/>
  <c r="E4" i="2"/>
  <c r="G4"/>
  <c r="E196" i="7"/>
  <c r="G10"/>
  <c r="E10"/>
  <c r="K10"/>
  <c r="C124"/>
  <c r="E125"/>
  <c r="D127"/>
  <c r="E129"/>
  <c r="E194"/>
  <c r="D193"/>
  <c r="C110"/>
  <c r="E111"/>
  <c r="E137"/>
  <c r="E193"/>
  <c r="E110"/>
  <c r="C108"/>
  <c r="E108"/>
  <c r="D126"/>
  <c r="E127"/>
  <c r="D124"/>
  <c r="E124"/>
  <c r="E126"/>
  <c r="E185"/>
  <c r="E183"/>
  <c r="E180"/>
  <c r="E182"/>
</calcChain>
</file>

<file path=xl/sharedStrings.xml><?xml version="1.0" encoding="utf-8"?>
<sst xmlns="http://schemas.openxmlformats.org/spreadsheetml/2006/main" count="325" uniqueCount="182">
  <si>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</si>
  <si>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</si>
  <si>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</si>
  <si>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</si>
  <si>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</si>
  <si>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Оплата теплопостачання</t>
  </si>
  <si>
    <t>Оплата природного газу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</si>
  <si>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</si>
  <si>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</si>
  <si>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</si>
  <si>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</si>
  <si>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</si>
  <si>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% зменьшення порівняно с 2018  роком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</si>
  <si>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</si>
  <si>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</si>
  <si>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</si>
  <si>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>Медикаменти та перев’язувальні матеріали</t>
  </si>
  <si>
    <t>Продукти харчування</t>
  </si>
  <si>
    <t>Показники</t>
  </si>
  <si>
    <t>Код</t>
  </si>
  <si>
    <t>Усього на рік</t>
  </si>
  <si>
    <t>НАДХОДЖЕННЯ - усього</t>
  </si>
  <si>
    <t>Надходження коштів із загального фонду бюджету</t>
  </si>
  <si>
    <t>плата за оренду майна бюджетних установ</t>
  </si>
  <si>
    <t>Інші поточні видатки</t>
  </si>
  <si>
    <t>Капітальний ремонт</t>
  </si>
  <si>
    <t>Предмети, матеріали, обладнання та інвентар</t>
  </si>
  <si>
    <t>ФІНАНСОВИЙ ЗВІТ ПЛАНОВИХ ПОКАЗНИКІВ (КОШТОРИС ДОХОДІВ І ВИДАТКІВ) 2020 РОКУ</t>
  </si>
  <si>
    <t>Національний   університет "Запорізька політехніка"</t>
  </si>
  <si>
    <t>код та назва програмної класифікації видатків та кредитування державного бюджету -  2201160 Підготовка кадрів</t>
  </si>
  <si>
    <t>вищими навчальними закладами ІІІ і ІV рівнів акредитації та забезпечення діяльності їх баз практики</t>
  </si>
  <si>
    <t>загальний фонд</t>
  </si>
  <si>
    <t>спеціальний фонд</t>
  </si>
  <si>
    <t>разом</t>
  </si>
  <si>
    <t>х</t>
  </si>
  <si>
    <t xml:space="preserve">   Надходження коштів із загального фонду бюджету</t>
  </si>
  <si>
    <t xml:space="preserve">   Надходження коштів із спеціального фонду бюджету,  у т.ч.</t>
  </si>
  <si>
    <t xml:space="preserve"> за видами доходів за кодами класифікації доходів</t>
  </si>
  <si>
    <t>у т.ч.   власні надходження:</t>
  </si>
  <si>
    <t xml:space="preserve">   - надходження від плати за послуги, що надаються бюджетними установами згідно із законодавством</t>
  </si>
  <si>
    <t>(розписати за підгрупами)</t>
  </si>
  <si>
    <t>у т.ч.     плата за послуги, що надаються бюджетними установами згідно з їх основною діяльністю</t>
  </si>
  <si>
    <t>надходження бюджетних установ від реалізації в установленому порядку майна (крім нерухомого майна)</t>
  </si>
  <si>
    <t xml:space="preserve"> - інші джерела власних надходжень бюджетних установ</t>
  </si>
  <si>
    <t>у т.ч.       благодійни внески, гранти та дарунки</t>
  </si>
  <si>
    <t xml:space="preserve">               кошти, що отримують бюджетні установи від підприємств, організацій, фізичних осіб та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</si>
  <si>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                 кошти, що отримують вищі та професійно-технічні навчальні заклади від розміщення на депозитах тимчасово вільних бюджетних коштів, отриманих за надання платних послуг, якщо таким закладам надане відповідне право; кошти, що отримують державні і комунальні вищі навчальні заклади,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</si>
  <si>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 xml:space="preserve">                 кошти отримані від реалізації майнових прав на фільми, вихідні матеріали фільмів та фільмокопій, створені за бюджетні кошти як за державним замовленням,так і на умовах фінансової підтримки</t>
  </si>
  <si>
    <t xml:space="preserve"> - інші надходження, у т. ч.</t>
  </si>
  <si>
    <t xml:space="preserve"> - інші доходи ( розписати за кодами класифікації доходів бюджету )</t>
  </si>
  <si>
    <t xml:space="preserve">ФІНАНСУВАННЯ </t>
  </si>
  <si>
    <t>Придбання обладнання і предметів довгострокового користування</t>
  </si>
  <si>
    <t>ФІНАНСУВАННЯ  - залишок на початок року</t>
  </si>
  <si>
    <r>
      <t>повернення кредитів до бюджету</t>
    </r>
    <r>
      <rPr>
        <sz val="18"/>
        <rFont val="Times New Roman"/>
        <family val="1"/>
        <charset val="204"/>
      </rPr>
      <t xml:space="preserve"> (розписати  за кодами програмної класифікації видатків та кредитування бюджету, класифікації кредитування бюджету)</t>
    </r>
  </si>
  <si>
    <t>**</t>
  </si>
  <si>
    <t>ВИДАТКИ - усього</t>
  </si>
  <si>
    <t>у тому числі за кодами економічної класіфікації видатків (КЕК)</t>
  </si>
  <si>
    <t xml:space="preserve"> Поточні видатки</t>
  </si>
  <si>
    <t>Видатки на товари та послуги</t>
  </si>
  <si>
    <t>Оплата праці і нарахування на заробітну плату</t>
  </si>
  <si>
    <t xml:space="preserve">Оплата праці </t>
  </si>
  <si>
    <t xml:space="preserve">Грошове забеспечення військовослужбовців         </t>
  </si>
  <si>
    <t>Нарахування на оплату праці</t>
  </si>
  <si>
    <t xml:space="preserve">                                                                                </t>
  </si>
  <si>
    <t>Оплата послуг (крім комунальних)</t>
  </si>
  <si>
    <t xml:space="preserve">       Видатки та заходи спеціального призначення</t>
  </si>
  <si>
    <t>Оплата комунальних послуг та енергоносіїв</t>
  </si>
  <si>
    <t>Оплата водопостачання  та водовідведення</t>
  </si>
  <si>
    <t xml:space="preserve">Оплата електроенергії </t>
  </si>
  <si>
    <t xml:space="preserve">Оплата інших комунальних  послуг </t>
  </si>
  <si>
    <t>Оплата інших енергоносіїв та  інших комунальних послуг</t>
  </si>
  <si>
    <t>Оплата енергосервісу</t>
  </si>
  <si>
    <t xml:space="preserve">Дослідження і розробки,окремі заходи по реалізації державних (регіональних) програм </t>
  </si>
  <si>
    <t>Дослідження і розробки, окремі заходи розвитку по реалізації державних ( регіональних ) програм</t>
  </si>
  <si>
    <t>Окремі заходи по реaлізації державних (регіональних ) програм, не віднесені до заходів розвитку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</si>
  <si>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</si>
  <si>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</si>
  <si>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</si>
  <si>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</si>
  <si>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 xml:space="preserve">Субсидії та поточні трансферти підприємствам (установам, організаціям) </t>
  </si>
  <si>
    <t>Поточні трансферти органам державного управління  інших  рівнів</t>
  </si>
  <si>
    <t>Поточні трансферти урядам іноземних держав та міждународним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</si>
  <si>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</si>
  <si>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</si>
  <si>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</si>
  <si>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</si>
  <si>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 xml:space="preserve"> Капітальні видатки</t>
  </si>
  <si>
    <t>Придбання основного капіталу</t>
  </si>
  <si>
    <t>Капітальне будівництво (придбання)</t>
  </si>
  <si>
    <t>Каппітальне будівництво (придбання) житла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</si>
  <si>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</si>
  <si>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</si>
  <si>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</si>
  <si>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</si>
  <si>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</si>
  <si>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</si>
  <si>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</si>
  <si>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 xml:space="preserve">Придбання землі та нематеріальних активів   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</si>
  <si>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</si>
  <si>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</si>
  <si>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</si>
  <si>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міждународним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</si>
  <si>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</si>
  <si>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</si>
  <si>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</si>
  <si>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</si>
  <si>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</si>
  <si>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</si>
  <si>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</si>
  <si>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 xml:space="preserve">код та назва програмної класифікації видатків та кредитування державного бюджету - 2201190 Виплата академічних </t>
  </si>
  <si>
    <t>стипендій студентам (курсантам) вищих навчальних закладів</t>
  </si>
  <si>
    <r>
      <t xml:space="preserve">код та назва програмної класифікації видатків та кредитування державного бюджету -  </t>
    </r>
    <r>
      <rPr>
        <b/>
        <u/>
        <sz val="16"/>
        <color indexed="12"/>
        <rFont val="Times New Roman"/>
        <family val="1"/>
        <charset val="204"/>
      </rPr>
      <t>2201040  Наукова і науково-технічна діяльність закладів вищої освіти та наукових установ</t>
    </r>
  </si>
  <si>
    <t xml:space="preserve">РАЗОМ 
</t>
  </si>
  <si>
    <t>Залишок коштів на початок року</t>
  </si>
  <si>
    <t>Надходження коштів із спеціального фонду бюджету, у тому числі:</t>
  </si>
  <si>
    <t xml:space="preserve">  надходження від плати за послуги, що надаються бюджетними установами  згідно із законодавством </t>
  </si>
  <si>
    <t xml:space="preserve">  плата за послуги, що надаються бюджетними установами згідно з їх основною діяльністю</t>
  </si>
  <si>
    <t xml:space="preserve">  інші  джерела власних надходжень бюджетних установ</t>
  </si>
  <si>
    <t xml:space="preserve">  інші надходження, у тому числі:</t>
  </si>
  <si>
    <t xml:space="preserve">  інші доходи (розписати за кодами класифікації доходів бюджету) </t>
  </si>
  <si>
    <t xml:space="preserve"> фінансування (розписати за кодами класифікації фінансування бюджету  за типом боргового зобов'язання) </t>
  </si>
  <si>
    <t xml:space="preserve"> повернення кредитів до бюджету (розписати за кодами програмної класифікації видатків та кредитування бюджету, класифікації кредитування бюджету) </t>
  </si>
  <si>
    <t xml:space="preserve">ВИДАТКИ   - усього
</t>
  </si>
  <si>
    <r>
      <t>Поточні видатки</t>
    </r>
    <r>
      <rPr>
        <u/>
        <sz val="26"/>
        <color indexed="8"/>
        <rFont val="Times New Roman"/>
        <family val="1"/>
        <charset val="204"/>
      </rPr>
      <t> </t>
    </r>
  </si>
  <si>
    <t>2000 </t>
  </si>
  <si>
    <t>Оплата праці і нарахування на заробітну плату</t>
  </si>
  <si>
    <t>Оплата праці </t>
  </si>
  <si>
    <t>2110 </t>
  </si>
  <si>
    <t>Заробітна плата </t>
  </si>
  <si>
    <t>2111 </t>
  </si>
  <si>
    <t xml:space="preserve">Грошове забезпечення військовослужбовців </t>
  </si>
  <si>
    <t>2112 </t>
  </si>
  <si>
    <t>2120 </t>
  </si>
  <si>
    <r>
      <t>Використання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i/>
        <sz val="14"/>
        <color indexed="8"/>
        <rFont val="Times New Roman"/>
        <family val="1"/>
        <charset val="204"/>
      </rPr>
      <t>товарів і послуг</t>
    </r>
  </si>
  <si>
    <t>2200 </t>
  </si>
  <si>
    <t>Медикаменти та перев'язувальні матеріали </t>
  </si>
  <si>
    <t>2220 </t>
  </si>
  <si>
    <t>Продукти харчування </t>
  </si>
  <si>
    <t>2230 </t>
  </si>
  <si>
    <t>Видатки на відрядження </t>
  </si>
  <si>
    <t>Видатки та заходи спеціального призначення</t>
  </si>
  <si>
    <t>Оплата комунальних послуг та енергоносіїв </t>
  </si>
  <si>
    <t>2270 </t>
  </si>
  <si>
    <t>Оплата теплопостачання </t>
  </si>
  <si>
    <t>Оплата водопостачання  та  водовідведення </t>
  </si>
  <si>
    <t>Оплата електроенергії  </t>
  </si>
  <si>
    <t>Оплата природного газу </t>
  </si>
  <si>
    <t>2274 </t>
  </si>
  <si>
    <t>Оплата інших енергоносіїв та інших комунальних послуг</t>
  </si>
  <si>
    <t>Оплата енергосервісу </t>
  </si>
  <si>
    <t>Дослідження і розробки, окремі заходи по реалізації державних (регіональних) програм  </t>
  </si>
  <si>
    <t>Дослідження і розробки, окремі заходи розвитку по реалізації державних (регіональних) програм  </t>
  </si>
  <si>
    <t>2281 </t>
  </si>
  <si>
    <t>Окремі заходи по реалізації державних (регіональних) програм, не віднесені до заходів розвитку </t>
  </si>
  <si>
    <t>2282 </t>
  </si>
  <si>
    <t>Обслуговування внутрішніх боргових зобов’язань</t>
  </si>
  <si>
    <t>Обслуговування зовнішніх боргових зобов’язань</t>
  </si>
  <si>
    <r>
      <t>Поточні трансферти</t>
    </r>
    <r>
      <rPr>
        <i/>
        <sz val="14"/>
        <color indexed="8"/>
        <rFont val="Times New Roman"/>
        <family val="1"/>
        <charset val="204"/>
      </rPr>
      <t> </t>
    </r>
  </si>
  <si>
    <t>2600 </t>
  </si>
  <si>
    <t>Поточні трансферти органам державного управління інших рівнів </t>
  </si>
  <si>
    <t>Поточні трансферти урядам іноземних держав  та міжнародним організаціям</t>
  </si>
  <si>
    <t>Соціальне забезпечення </t>
  </si>
  <si>
    <t>Виплата пенсій і допомоги </t>
  </si>
  <si>
    <t>Стипендії </t>
  </si>
  <si>
    <t>Інші виплати населенню </t>
  </si>
  <si>
    <r>
      <t>Капітальні видатки</t>
    </r>
    <r>
      <rPr>
        <u/>
        <sz val="26"/>
        <color indexed="8"/>
        <rFont val="Times New Roman"/>
        <family val="1"/>
        <charset val="204"/>
      </rPr>
      <t> </t>
    </r>
  </si>
  <si>
    <r>
      <t>Придбання основного капіталу</t>
    </r>
    <r>
      <rPr>
        <sz val="14"/>
        <color indexed="8"/>
        <rFont val="Times New Roman"/>
        <family val="1"/>
        <charset val="204"/>
      </rPr>
      <t> </t>
    </r>
  </si>
  <si>
    <t>3100 </t>
  </si>
  <si>
    <t>Придбання обладнання і предметів довгострокового користування </t>
  </si>
  <si>
    <t>3110 </t>
  </si>
  <si>
    <t>тис. грн.</t>
  </si>
  <si>
    <t>проверка</t>
  </si>
  <si>
    <t>зб</t>
  </si>
  <si>
    <t>надходження бюджетних установ від додаткової (господарської) діяльності + результати інвентарізації на облік</t>
  </si>
  <si>
    <t>Капітальне будівництво (придбання) інших об'єктів + результати інвентарізації</t>
  </si>
  <si>
    <r>
      <rPr>
        <b/>
        <sz val="11"/>
        <rFont val="Times New Roman Cyr"/>
        <family val="1"/>
        <charset val="204"/>
      </rPr>
      <t>ВИДАТКИ ТА</t>
    </r>
    <r>
      <rPr>
        <sz val="11"/>
        <rFont val="Times New Roman Cyr"/>
        <family val="1"/>
        <charset val="204"/>
      </rPr>
      <t xml:space="preserve"> </t>
    </r>
    <r>
      <rPr>
        <b/>
        <sz val="11"/>
        <rFont val="Times New Roman Cyr"/>
        <family val="1"/>
        <charset val="204"/>
      </rPr>
      <t>НАДАННЯ КРЕДИТІВ
 - усього</t>
    </r>
  </si>
  <si>
    <r>
      <rPr>
        <b/>
        <sz val="11"/>
        <color indexed="8"/>
        <rFont val="Times New Roman"/>
        <family val="1"/>
        <charset val="204"/>
      </rPr>
      <t>Поточні видатки</t>
    </r>
    <r>
      <rPr>
        <sz val="11"/>
        <color indexed="8"/>
        <rFont val="Times New Roman"/>
        <family val="1"/>
        <charset val="204"/>
      </rPr>
      <t> </t>
    </r>
  </si>
  <si>
    <r>
      <rPr>
        <b/>
        <i/>
        <sz val="11"/>
        <color indexed="8"/>
        <rFont val="Times New Roman"/>
        <family val="1"/>
        <charset val="204"/>
      </rPr>
      <t>Використання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i/>
        <sz val="11"/>
        <color indexed="8"/>
        <rFont val="Times New Roman"/>
        <family val="1"/>
        <charset val="204"/>
      </rPr>
      <t>товарів і послуг</t>
    </r>
  </si>
  <si>
    <t xml:space="preserve">код та назва програмної класифікації видатків та кредитування державного бюджету - 2201040 Виплата академічних </t>
  </si>
  <si>
    <t>таблиця №1</t>
  </si>
  <si>
    <t>УТОЧНЕНИЙ КОШТОРИС ЗА 2023 РІК</t>
  </si>
  <si>
    <t xml:space="preserve"> у т.ч. плата за ліцензії у сфері діяльності з організації та проведення азартних ігор і за ліцензії на випуск та проведення лотерей</t>
  </si>
</sst>
</file>

<file path=xl/styles.xml><?xml version="1.0" encoding="utf-8"?>
<styleSheet xmlns="http://schemas.openxmlformats.org/spreadsheetml/2006/main">
  <numFmts count="9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#.00"/>
    <numFmt numFmtId="168" formatCode="#,##0.000_р_."/>
    <numFmt numFmtId="169" formatCode="#,##0.000\ _₴"/>
    <numFmt numFmtId="170" formatCode="#,##0.0"/>
    <numFmt numFmtId="171" formatCode="#,##0.0_р_."/>
  </numFmts>
  <fonts count="127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8"/>
      <name val="Calibri"/>
      <family val="2"/>
      <charset val="204"/>
    </font>
    <font>
      <b/>
      <sz val="1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sz val="26"/>
      <color indexed="8"/>
      <name val="Calibri"/>
      <family val="2"/>
      <charset val="204"/>
    </font>
    <font>
      <b/>
      <u/>
      <sz val="16"/>
      <color indexed="10"/>
      <name val="Times New Roman"/>
      <family val="1"/>
      <charset val="204"/>
    </font>
    <font>
      <b/>
      <u/>
      <sz val="16"/>
      <color indexed="12"/>
      <name val="Times New Roman"/>
      <family val="1"/>
      <charset val="204"/>
    </font>
    <font>
      <b/>
      <u/>
      <sz val="16"/>
      <color indexed="20"/>
      <name val="Times New Roman"/>
      <family val="1"/>
      <charset val="204"/>
    </font>
    <font>
      <b/>
      <u/>
      <sz val="16"/>
      <color indexed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b/>
      <u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2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b/>
      <sz val="16"/>
      <color indexed="36"/>
      <name val="Times New Roman"/>
      <family val="1"/>
      <charset val="204"/>
    </font>
    <font>
      <b/>
      <sz val="16"/>
      <color indexed="2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6"/>
      <color indexed="20"/>
      <name val="Calibri"/>
      <family val="2"/>
      <charset val="204"/>
    </font>
    <font>
      <b/>
      <sz val="16"/>
      <color indexed="36"/>
      <name val="Times New Roman Cyr"/>
      <family val="1"/>
      <charset val="204"/>
    </font>
    <font>
      <b/>
      <sz val="16"/>
      <color indexed="12"/>
      <name val="Times New Roman Cyr"/>
      <family val="1"/>
      <charset val="204"/>
    </font>
    <font>
      <b/>
      <sz val="16"/>
      <color indexed="2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2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u/>
      <sz val="16"/>
      <color indexed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1"/>
    </font>
    <font>
      <b/>
      <sz val="12"/>
      <color indexed="12"/>
      <name val="Times New Roman Cyr"/>
      <charset val="1"/>
    </font>
    <font>
      <b/>
      <sz val="12"/>
      <color indexed="20"/>
      <name val="Times New Roman Cyr"/>
      <charset val="1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sz val="12"/>
      <color indexed="2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12"/>
      <name val="Times New Roman Cyr"/>
      <family val="1"/>
      <charset val="204"/>
    </font>
    <font>
      <sz val="11"/>
      <color indexed="20"/>
      <name val="Times New Roman Cyr"/>
      <family val="1"/>
      <charset val="204"/>
    </font>
    <font>
      <b/>
      <u/>
      <sz val="26"/>
      <name val="Times New Roman Cyr"/>
      <family val="1"/>
      <charset val="204"/>
    </font>
    <font>
      <b/>
      <u/>
      <sz val="14"/>
      <color indexed="12"/>
      <name val="Times New Roman Cyr"/>
      <family val="1"/>
      <charset val="204"/>
    </font>
    <font>
      <b/>
      <u/>
      <sz val="14"/>
      <color indexed="20"/>
      <name val="Times New Roman Cyr"/>
      <family val="1"/>
      <charset val="204"/>
    </font>
    <font>
      <b/>
      <u/>
      <sz val="14"/>
      <color indexed="8"/>
      <name val="Times New Roman Cyr"/>
      <family val="1"/>
      <charset val="204"/>
    </font>
    <font>
      <b/>
      <sz val="14"/>
      <name val="Times New Roman Cyr"/>
      <charset val="1"/>
    </font>
    <font>
      <b/>
      <sz val="14"/>
      <color indexed="12"/>
      <name val="Times New Roman Cyr"/>
      <family val="1"/>
      <charset val="204"/>
    </font>
    <font>
      <b/>
      <sz val="14"/>
      <color indexed="20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u/>
      <sz val="20"/>
      <name val="Times New Roman Cyr"/>
      <family val="1"/>
      <charset val="204"/>
    </font>
    <font>
      <b/>
      <u/>
      <sz val="26"/>
      <color indexed="8"/>
      <name val="Times New Roman"/>
      <family val="1"/>
      <charset val="204"/>
    </font>
    <font>
      <u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12"/>
      <name val="Times New Roman Cyr"/>
      <family val="1"/>
      <charset val="204"/>
    </font>
    <font>
      <b/>
      <i/>
      <sz val="14"/>
      <color indexed="20"/>
      <name val="Times New Roman Cyr"/>
      <family val="1"/>
      <charset val="204"/>
    </font>
    <font>
      <b/>
      <i/>
      <sz val="14"/>
      <color indexed="8"/>
      <name val="Times New Roman Cyr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1"/>
    </font>
    <font>
      <b/>
      <sz val="11"/>
      <color indexed="12"/>
      <name val="Times New Roman Cyr"/>
      <family val="1"/>
      <charset val="204"/>
    </font>
    <font>
      <b/>
      <sz val="11"/>
      <color indexed="20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b/>
      <sz val="11"/>
      <color indexed="12"/>
      <name val="Times New Roman"/>
      <family val="1"/>
      <charset val="204"/>
    </font>
    <font>
      <b/>
      <i/>
      <sz val="11"/>
      <color indexed="12"/>
      <name val="Times New Roman Cyr"/>
      <family val="1"/>
      <charset val="204"/>
    </font>
    <font>
      <b/>
      <i/>
      <sz val="11"/>
      <color indexed="20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1"/>
      <color indexed="16"/>
      <name val="Times New Roman Cyr"/>
      <family val="1"/>
      <charset val="204"/>
    </font>
    <font>
      <b/>
      <sz val="11"/>
      <color indexed="16"/>
      <name val="Times New Roman Cyr"/>
      <family val="1"/>
      <charset val="204"/>
    </font>
    <font>
      <b/>
      <u/>
      <sz val="11"/>
      <color indexed="12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b/>
      <sz val="11"/>
      <color indexed="8"/>
      <name val="Calibri"/>
      <family val="2"/>
      <charset val="204"/>
    </font>
    <font>
      <b/>
      <sz val="18"/>
      <color indexed="10"/>
      <name val="Calibri"/>
      <family val="2"/>
      <charset val="204"/>
    </font>
    <font>
      <b/>
      <sz val="26"/>
      <color indexed="10"/>
      <name val="Calibri"/>
      <family val="2"/>
      <charset val="204"/>
    </font>
    <font>
      <b/>
      <sz val="16"/>
      <name val="Times New Roman"/>
      <family val="1"/>
      <charset val="204"/>
    </font>
    <font>
      <b/>
      <u/>
      <sz val="18"/>
      <color indexed="12"/>
      <name val="Times New Roman"/>
      <family val="1"/>
      <charset val="204"/>
    </font>
    <font>
      <b/>
      <u/>
      <sz val="18"/>
      <color indexed="20"/>
      <name val="Times New Roman"/>
      <family val="1"/>
      <charset val="204"/>
    </font>
    <font>
      <b/>
      <sz val="18"/>
      <color indexed="12"/>
      <name val="Times New Roman"/>
      <family val="1"/>
      <charset val="204"/>
    </font>
    <font>
      <b/>
      <sz val="18"/>
      <color indexed="20"/>
      <name val="Times New Roman"/>
      <family val="1"/>
      <charset val="204"/>
    </font>
    <font>
      <b/>
      <i/>
      <sz val="18"/>
      <color indexed="12"/>
      <name val="Times New Roman"/>
      <family val="1"/>
      <charset val="204"/>
    </font>
    <font>
      <b/>
      <i/>
      <sz val="18"/>
      <color indexed="20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16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.5"/>
      <name val="Times New Roman Cyr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1"/>
    </font>
    <font>
      <b/>
      <sz val="18"/>
      <name val="Times New Roman Cyr"/>
      <family val="1"/>
      <charset val="204"/>
    </font>
    <font>
      <b/>
      <sz val="18"/>
      <color indexed="8"/>
      <name val="Times New Roman Cyr"/>
      <family val="1"/>
      <charset val="204"/>
    </font>
    <font>
      <b/>
      <sz val="18"/>
      <color indexed="16"/>
      <name val="Times New Roman Cyr"/>
      <family val="1"/>
      <charset val="204"/>
    </font>
    <font>
      <b/>
      <sz val="18"/>
      <color indexed="9"/>
      <name val="Times New Roman Cyr"/>
      <family val="1"/>
      <charset val="204"/>
    </font>
    <font>
      <b/>
      <i/>
      <sz val="18"/>
      <name val="Times New Roman Cyr"/>
      <family val="1"/>
      <charset val="204"/>
    </font>
    <font>
      <b/>
      <i/>
      <sz val="18"/>
      <color indexed="8"/>
      <name val="Times New Roman Cyr"/>
      <family val="1"/>
      <charset val="204"/>
    </font>
    <font>
      <b/>
      <sz val="18"/>
      <name val="Times New Roman"/>
      <family val="1"/>
    </font>
    <font>
      <b/>
      <i/>
      <sz val="18"/>
      <color indexed="9"/>
      <name val="Times New Roman Cyr"/>
      <family val="1"/>
      <charset val="204"/>
    </font>
    <font>
      <b/>
      <sz val="18"/>
      <name val="Times New Roman Cyr"/>
      <charset val="204"/>
    </font>
    <font>
      <b/>
      <sz val="18"/>
      <color indexed="8"/>
      <name val="Times New Roman Cyr"/>
      <charset val="204"/>
    </font>
    <font>
      <b/>
      <u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26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</borders>
  <cellStyleXfs count="3">
    <xf numFmtId="0" fontId="0" fillId="0" borderId="0"/>
    <xf numFmtId="0" fontId="45" fillId="0" borderId="0"/>
    <xf numFmtId="9" fontId="5" fillId="0" borderId="0" applyFont="0" applyFill="0" applyBorder="0" applyAlignment="0" applyProtection="0"/>
  </cellStyleXfs>
  <cellXfs count="409">
    <xf numFmtId="0" fontId="0" fillId="0" borderId="0" xfId="0"/>
    <xf numFmtId="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9" fontId="1" fillId="2" borderId="7" xfId="2" applyFont="1" applyFill="1" applyBorder="1" applyAlignment="1">
      <alignment vertical="center" wrapText="1"/>
    </xf>
    <xf numFmtId="166" fontId="7" fillId="0" borderId="8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2" applyFont="1" applyBorder="1" applyAlignment="1">
      <alignment vertical="center" wrapText="1"/>
    </xf>
    <xf numFmtId="10" fontId="1" fillId="0" borderId="9" xfId="2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2" applyFont="1" applyBorder="1" applyAlignment="1">
      <alignment vertical="center" wrapText="1"/>
    </xf>
    <xf numFmtId="10" fontId="1" fillId="0" borderId="10" xfId="2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9" fontId="1" fillId="0" borderId="11" xfId="2" applyFont="1" applyBorder="1" applyAlignment="1">
      <alignment vertical="center" wrapText="1"/>
    </xf>
    <xf numFmtId="10" fontId="1" fillId="0" borderId="11" xfId="2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0" fontId="1" fillId="2" borderId="4" xfId="2" applyNumberFormat="1" applyFont="1" applyFill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5" fontId="1" fillId="2" borderId="8" xfId="0" applyNumberFormat="1" applyFont="1" applyFill="1" applyBorder="1" applyAlignment="1">
      <alignment vertical="center" wrapText="1"/>
    </xf>
    <xf numFmtId="0" fontId="0" fillId="0" borderId="0" xfId="0" applyFont="1"/>
    <xf numFmtId="0" fontId="15" fillId="3" borderId="0" xfId="0" applyFont="1" applyFill="1" applyBorder="1" applyAlignment="1">
      <alignment horizontal="left"/>
    </xf>
    <xf numFmtId="49" fontId="15" fillId="3" borderId="0" xfId="0" applyNumberFormat="1" applyFont="1" applyFill="1" applyBorder="1" applyAlignment="1">
      <alignment horizontal="left"/>
    </xf>
    <xf numFmtId="49" fontId="16" fillId="3" borderId="0" xfId="0" applyNumberFormat="1" applyFont="1" applyFill="1" applyBorder="1" applyAlignment="1">
      <alignment horizontal="right" wrapText="1"/>
    </xf>
    <xf numFmtId="166" fontId="17" fillId="3" borderId="0" xfId="0" applyNumberFormat="1" applyFont="1" applyFill="1" applyBorder="1" applyAlignment="1">
      <alignment horizontal="right" wrapText="1"/>
    </xf>
    <xf numFmtId="0" fontId="15" fillId="3" borderId="0" xfId="0" applyFont="1" applyFill="1" applyBorder="1"/>
    <xf numFmtId="0" fontId="15" fillId="0" borderId="0" xfId="0" applyFont="1" applyBorder="1"/>
    <xf numFmtId="0" fontId="18" fillId="3" borderId="0" xfId="0" applyNumberFormat="1" applyFont="1" applyFill="1" applyBorder="1" applyAlignment="1">
      <alignment horizontal="left"/>
    </xf>
    <xf numFmtId="0" fontId="18" fillId="0" borderId="0" xfId="0" applyNumberFormat="1" applyFont="1" applyBorder="1" applyAlignment="1">
      <alignment horizontal="left"/>
    </xf>
    <xf numFmtId="0" fontId="20" fillId="4" borderId="15" xfId="0" applyFont="1" applyFill="1" applyBorder="1" applyAlignment="1">
      <alignment horizontal="centerContinuous" vertical="top" wrapText="1"/>
    </xf>
    <xf numFmtId="0" fontId="20" fillId="4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wrapText="1"/>
    </xf>
    <xf numFmtId="0" fontId="24" fillId="4" borderId="18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6" borderId="17" xfId="0" applyFont="1" applyFill="1" applyBorder="1" applyAlignment="1">
      <alignment horizontal="left" wrapText="1"/>
    </xf>
    <xf numFmtId="0" fontId="12" fillId="4" borderId="19" xfId="0" applyFont="1" applyFill="1" applyBorder="1" applyAlignment="1">
      <alignment wrapText="1"/>
    </xf>
    <xf numFmtId="0" fontId="12" fillId="4" borderId="20" xfId="0" applyFont="1" applyFill="1" applyBorder="1" applyAlignment="1">
      <alignment wrapText="1"/>
    </xf>
    <xf numFmtId="0" fontId="28" fillId="2" borderId="17" xfId="0" applyFont="1" applyFill="1" applyBorder="1" applyAlignment="1">
      <alignment wrapText="1"/>
    </xf>
    <xf numFmtId="0" fontId="29" fillId="4" borderId="19" xfId="0" applyFont="1" applyFill="1" applyBorder="1" applyAlignment="1">
      <alignment wrapText="1"/>
    </xf>
    <xf numFmtId="0" fontId="29" fillId="4" borderId="21" xfId="0" applyFont="1" applyFill="1" applyBorder="1" applyAlignment="1">
      <alignment wrapText="1"/>
    </xf>
    <xf numFmtId="0" fontId="29" fillId="4" borderId="20" xfId="0" applyFont="1" applyFill="1" applyBorder="1" applyAlignment="1">
      <alignment wrapText="1"/>
    </xf>
    <xf numFmtId="0" fontId="28" fillId="2" borderId="21" xfId="0" applyFont="1" applyFill="1" applyBorder="1" applyAlignment="1">
      <alignment wrapText="1"/>
    </xf>
    <xf numFmtId="0" fontId="30" fillId="4" borderId="20" xfId="0" applyFont="1" applyFill="1" applyBorder="1" applyAlignment="1">
      <alignment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wrapText="1"/>
    </xf>
    <xf numFmtId="0" fontId="24" fillId="4" borderId="21" xfId="0" applyFont="1" applyFill="1" applyBorder="1" applyAlignment="1">
      <alignment wrapText="1"/>
    </xf>
    <xf numFmtId="0" fontId="24" fillId="4" borderId="21" xfId="0" applyFont="1" applyFill="1" applyBorder="1" applyAlignment="1">
      <alignment horizontal="left" wrapText="1"/>
    </xf>
    <xf numFmtId="0" fontId="33" fillId="2" borderId="21" xfId="0" applyFont="1" applyFill="1" applyBorder="1" applyAlignment="1">
      <alignment wrapText="1"/>
    </xf>
    <xf numFmtId="0" fontId="12" fillId="4" borderId="22" xfId="0" applyFont="1" applyFill="1" applyBorder="1" applyAlignment="1">
      <alignment horizontal="left" wrapText="1"/>
    </xf>
    <xf numFmtId="0" fontId="8" fillId="4" borderId="19" xfId="0" applyFont="1" applyFill="1" applyBorder="1" applyAlignment="1">
      <alignment horizontal="center" wrapText="1"/>
    </xf>
    <xf numFmtId="0" fontId="24" fillId="4" borderId="20" xfId="0" applyFont="1" applyFill="1" applyBorder="1" applyAlignment="1">
      <alignment wrapText="1"/>
    </xf>
    <xf numFmtId="0" fontId="23" fillId="6" borderId="17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12" fillId="4" borderId="21" xfId="0" applyFont="1" applyFill="1" applyBorder="1" applyAlignment="1">
      <alignment horizontal="left" wrapText="1"/>
    </xf>
    <xf numFmtId="0" fontId="12" fillId="4" borderId="21" xfId="0" applyFont="1" applyFill="1" applyBorder="1" applyAlignment="1">
      <alignment wrapText="1"/>
    </xf>
    <xf numFmtId="0" fontId="24" fillId="4" borderId="19" xfId="0" applyFont="1" applyFill="1" applyBorder="1" applyAlignment="1">
      <alignment wrapText="1"/>
    </xf>
    <xf numFmtId="0" fontId="24" fillId="4" borderId="22" xfId="0" applyFont="1" applyFill="1" applyBorder="1" applyAlignment="1">
      <alignment horizontal="left" wrapText="1"/>
    </xf>
    <xf numFmtId="0" fontId="24" fillId="0" borderId="23" xfId="0" applyFont="1" applyFill="1" applyBorder="1" applyAlignment="1">
      <alignment horizontal="left" wrapText="1"/>
    </xf>
    <xf numFmtId="166" fontId="26" fillId="0" borderId="23" xfId="0" applyNumberFormat="1" applyFont="1" applyFill="1" applyBorder="1" applyAlignment="1">
      <alignment horizontal="right" wrapText="1"/>
    </xf>
    <xf numFmtId="166" fontId="27" fillId="0" borderId="24" xfId="0" applyNumberFormat="1" applyFont="1" applyFill="1" applyBorder="1" applyAlignment="1">
      <alignment horizontal="right" wrapText="1"/>
    </xf>
    <xf numFmtId="166" fontId="6" fillId="7" borderId="25" xfId="0" applyNumberFormat="1" applyFont="1" applyFill="1" applyBorder="1" applyAlignment="1">
      <alignment horizontal="right" wrapText="1"/>
    </xf>
    <xf numFmtId="0" fontId="24" fillId="0" borderId="9" xfId="0" applyFont="1" applyFill="1" applyBorder="1" applyAlignment="1">
      <alignment wrapText="1"/>
    </xf>
    <xf numFmtId="166" fontId="26" fillId="0" borderId="9" xfId="0" applyNumberFormat="1" applyFont="1" applyFill="1" applyBorder="1" applyAlignment="1">
      <alignment horizontal="right" wrapText="1"/>
    </xf>
    <xf numFmtId="166" fontId="27" fillId="0" borderId="26" xfId="0" applyNumberFormat="1" applyFont="1" applyFill="1" applyBorder="1" applyAlignment="1">
      <alignment horizontal="right" wrapText="1"/>
    </xf>
    <xf numFmtId="166" fontId="6" fillId="7" borderId="27" xfId="0" applyNumberFormat="1" applyFont="1" applyFill="1" applyBorder="1" applyAlignment="1">
      <alignment horizontal="right" wrapText="1"/>
    </xf>
    <xf numFmtId="0" fontId="12" fillId="7" borderId="9" xfId="0" applyFont="1" applyFill="1" applyBorder="1" applyAlignment="1">
      <alignment wrapText="1"/>
    </xf>
    <xf numFmtId="166" fontId="26" fillId="7" borderId="9" xfId="0" applyNumberFormat="1" applyFont="1" applyFill="1" applyBorder="1" applyAlignment="1">
      <alignment horizontal="right" wrapText="1"/>
    </xf>
    <xf numFmtId="166" fontId="27" fillId="7" borderId="26" xfId="0" applyNumberFormat="1" applyFont="1" applyFill="1" applyBorder="1" applyAlignment="1">
      <alignment horizontal="right" wrapText="1"/>
    </xf>
    <xf numFmtId="0" fontId="24" fillId="4" borderId="9" xfId="0" applyFont="1" applyFill="1" applyBorder="1" applyAlignment="1">
      <alignment wrapText="1"/>
    </xf>
    <xf numFmtId="166" fontId="26" fillId="4" borderId="9" xfId="0" applyNumberFormat="1" applyFont="1" applyFill="1" applyBorder="1" applyAlignment="1">
      <alignment horizontal="right" wrapText="1"/>
    </xf>
    <xf numFmtId="166" fontId="27" fillId="4" borderId="26" xfId="0" applyNumberFormat="1" applyFont="1" applyFill="1" applyBorder="1" applyAlignment="1">
      <alignment horizontal="right" wrapText="1"/>
    </xf>
    <xf numFmtId="0" fontId="12" fillId="4" borderId="9" xfId="0" applyFont="1" applyFill="1" applyBorder="1" applyAlignment="1">
      <alignment horizontal="center" wrapText="1"/>
    </xf>
    <xf numFmtId="0" fontId="24" fillId="4" borderId="9" xfId="0" applyFont="1" applyFill="1" applyBorder="1" applyAlignment="1">
      <alignment horizontal="left" wrapText="1"/>
    </xf>
    <xf numFmtId="0" fontId="12" fillId="4" borderId="9" xfId="0" applyFont="1" applyFill="1" applyBorder="1" applyAlignment="1">
      <alignment horizontal="left" wrapText="1"/>
    </xf>
    <xf numFmtId="166" fontId="6" fillId="7" borderId="28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0" xfId="0" applyFont="1" applyBorder="1"/>
    <xf numFmtId="0" fontId="17" fillId="3" borderId="0" xfId="0" applyFont="1" applyFill="1" applyBorder="1" applyAlignment="1">
      <alignment horizontal="left"/>
    </xf>
    <xf numFmtId="49" fontId="34" fillId="3" borderId="0" xfId="0" applyNumberFormat="1" applyFont="1" applyFill="1" applyBorder="1" applyAlignment="1">
      <alignment horizontal="left"/>
    </xf>
    <xf numFmtId="49" fontId="32" fillId="3" borderId="0" xfId="0" applyNumberFormat="1" applyFont="1" applyFill="1" applyBorder="1" applyAlignment="1">
      <alignment horizontal="right" wrapText="1"/>
    </xf>
    <xf numFmtId="0" fontId="35" fillId="3" borderId="0" xfId="0" applyFont="1" applyFill="1" applyBorder="1" applyAlignment="1">
      <alignment horizontal="right" wrapText="1"/>
    </xf>
    <xf numFmtId="0" fontId="34" fillId="3" borderId="7" xfId="0" applyFont="1" applyFill="1" applyBorder="1"/>
    <xf numFmtId="0" fontId="36" fillId="0" borderId="0" xfId="0" applyFont="1" applyBorder="1"/>
    <xf numFmtId="0" fontId="37" fillId="3" borderId="0" xfId="0" applyNumberFormat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9" fillId="3" borderId="0" xfId="0" applyNumberFormat="1" applyFont="1" applyFill="1" applyBorder="1" applyAlignment="1">
      <alignment horizontal="right" wrapText="1"/>
    </xf>
    <xf numFmtId="0" fontId="40" fillId="3" borderId="0" xfId="0" applyNumberFormat="1" applyFont="1" applyFill="1" applyBorder="1" applyAlignment="1">
      <alignment horizontal="right" wrapText="1"/>
    </xf>
    <xf numFmtId="0" fontId="38" fillId="3" borderId="7" xfId="0" applyNumberFormat="1" applyFont="1" applyFill="1" applyBorder="1" applyAlignment="1">
      <alignment horizontal="left"/>
    </xf>
    <xf numFmtId="0" fontId="41" fillId="0" borderId="0" xfId="0" applyNumberFormat="1" applyFont="1" applyBorder="1" applyAlignment="1">
      <alignment horizontal="left"/>
    </xf>
    <xf numFmtId="0" fontId="25" fillId="0" borderId="0" xfId="0" applyFont="1" applyBorder="1"/>
    <xf numFmtId="0" fontId="42" fillId="0" borderId="0" xfId="0" applyFont="1" applyBorder="1" applyAlignment="1">
      <alignment horizontal="right" wrapText="1"/>
    </xf>
    <xf numFmtId="0" fontId="43" fillId="0" borderId="0" xfId="0" applyFont="1" applyBorder="1" applyAlignment="1">
      <alignment horizontal="right" wrapText="1"/>
    </xf>
    <xf numFmtId="0" fontId="19" fillId="0" borderId="29" xfId="0" applyFont="1" applyBorder="1" applyAlignment="1">
      <alignment horizontal="right"/>
    </xf>
    <xf numFmtId="0" fontId="23" fillId="5" borderId="30" xfId="0" applyFont="1" applyFill="1" applyBorder="1" applyAlignment="1">
      <alignment horizontal="center" wrapText="1"/>
    </xf>
    <xf numFmtId="0" fontId="36" fillId="5" borderId="30" xfId="0" applyFont="1" applyFill="1" applyBorder="1" applyAlignment="1">
      <alignment horizontal="left" wrapText="1"/>
    </xf>
    <xf numFmtId="0" fontId="9" fillId="5" borderId="30" xfId="0" applyFont="1" applyFill="1" applyBorder="1" applyAlignment="1">
      <alignment horizontal="left" wrapText="1"/>
    </xf>
    <xf numFmtId="0" fontId="12" fillId="4" borderId="30" xfId="0" applyFont="1" applyFill="1" applyBorder="1" applyAlignment="1">
      <alignment horizontal="center" wrapText="1"/>
    </xf>
    <xf numFmtId="0" fontId="44" fillId="4" borderId="31" xfId="0" applyFont="1" applyFill="1" applyBorder="1" applyAlignment="1">
      <alignment wrapText="1"/>
    </xf>
    <xf numFmtId="0" fontId="23" fillId="5" borderId="32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wrapText="1"/>
    </xf>
    <xf numFmtId="0" fontId="29" fillId="4" borderId="31" xfId="0" applyFont="1" applyFill="1" applyBorder="1" applyAlignment="1">
      <alignment wrapText="1"/>
    </xf>
    <xf numFmtId="0" fontId="10" fillId="4" borderId="32" xfId="0" applyFont="1" applyFill="1" applyBorder="1" applyAlignment="1">
      <alignment wrapText="1"/>
    </xf>
    <xf numFmtId="0" fontId="49" fillId="0" borderId="33" xfId="1" applyFont="1" applyFill="1" applyBorder="1" applyAlignment="1">
      <alignment horizontal="right" vertical="center" wrapText="1"/>
    </xf>
    <xf numFmtId="0" fontId="50" fillId="0" borderId="34" xfId="1" applyFont="1" applyFill="1" applyBorder="1" applyAlignment="1">
      <alignment horizontal="right" vertical="center" wrapText="1"/>
    </xf>
    <xf numFmtId="0" fontId="51" fillId="0" borderId="17" xfId="1" applyFont="1" applyFill="1" applyBorder="1" applyAlignment="1">
      <alignment horizontal="center" vertical="top"/>
    </xf>
    <xf numFmtId="0" fontId="53" fillId="0" borderId="35" xfId="1" applyFont="1" applyFill="1" applyBorder="1" applyAlignment="1">
      <alignment horizontal="right" vertical="top" wrapText="1"/>
    </xf>
    <xf numFmtId="0" fontId="54" fillId="0" borderId="36" xfId="1" applyFont="1" applyFill="1" applyBorder="1" applyAlignment="1">
      <alignment horizontal="right" vertical="top" wrapText="1"/>
    </xf>
    <xf numFmtId="0" fontId="52" fillId="0" borderId="37" xfId="1" applyFont="1" applyFill="1" applyBorder="1" applyAlignment="1">
      <alignment horizontal="center" vertical="top"/>
    </xf>
    <xf numFmtId="0" fontId="55" fillId="0" borderId="18" xfId="1" applyFont="1" applyFill="1" applyBorder="1" applyAlignment="1">
      <alignment wrapText="1"/>
    </xf>
    <xf numFmtId="0" fontId="57" fillId="0" borderId="4" xfId="1" applyFont="1" applyFill="1" applyBorder="1" applyAlignment="1">
      <alignment horizontal="right" wrapText="1"/>
    </xf>
    <xf numFmtId="0" fontId="58" fillId="0" borderId="38" xfId="1" applyFont="1" applyFill="1" applyBorder="1" applyAlignment="1">
      <alignment horizontal="right" vertical="center" wrapText="1"/>
    </xf>
    <xf numFmtId="0" fontId="56" fillId="0" borderId="38" xfId="1" applyFont="1" applyFill="1" applyBorder="1" applyAlignment="1">
      <alignment horizontal="center"/>
    </xf>
    <xf numFmtId="0" fontId="59" fillId="8" borderId="17" xfId="1" applyFont="1" applyFill="1" applyBorder="1" applyAlignment="1">
      <alignment horizontal="center" wrapText="1"/>
    </xf>
    <xf numFmtId="4" fontId="60" fillId="8" borderId="8" xfId="1" applyNumberFormat="1" applyFont="1" applyFill="1" applyBorder="1" applyAlignment="1">
      <alignment horizontal="right" vertical="center" wrapText="1"/>
    </xf>
    <xf numFmtId="4" fontId="61" fillId="8" borderId="37" xfId="1" applyNumberFormat="1" applyFont="1" applyFill="1" applyBorder="1" applyAlignment="1">
      <alignment horizontal="right" vertical="center" wrapText="1"/>
    </xf>
    <xf numFmtId="4" fontId="62" fillId="8" borderId="37" xfId="1" applyNumberFormat="1" applyFont="1" applyFill="1" applyBorder="1" applyAlignment="1">
      <alignment horizontal="center" vertical="center"/>
    </xf>
    <xf numFmtId="0" fontId="63" fillId="9" borderId="39" xfId="1" applyFont="1" applyFill="1" applyBorder="1" applyAlignment="1">
      <alignment wrapText="1"/>
    </xf>
    <xf numFmtId="4" fontId="64" fillId="9" borderId="40" xfId="1" applyNumberFormat="1" applyFont="1" applyFill="1" applyBorder="1" applyAlignment="1">
      <alignment horizontal="right" vertical="center" wrapText="1"/>
    </xf>
    <xf numFmtId="4" fontId="65" fillId="9" borderId="41" xfId="1" applyNumberFormat="1" applyFont="1" applyFill="1" applyBorder="1" applyAlignment="1">
      <alignment horizontal="right" vertical="center" wrapText="1"/>
    </xf>
    <xf numFmtId="4" fontId="66" fillId="9" borderId="41" xfId="1" applyNumberFormat="1" applyFont="1" applyFill="1" applyBorder="1" applyAlignment="1">
      <alignment horizontal="center" vertical="center"/>
    </xf>
    <xf numFmtId="0" fontId="63" fillId="8" borderId="42" xfId="1" applyFont="1" applyFill="1" applyBorder="1" applyAlignment="1">
      <alignment wrapText="1"/>
    </xf>
    <xf numFmtId="3" fontId="64" fillId="8" borderId="43" xfId="1" applyNumberFormat="1" applyFont="1" applyFill="1" applyBorder="1" applyAlignment="1">
      <alignment horizontal="right" vertical="center" wrapText="1"/>
    </xf>
    <xf numFmtId="4" fontId="65" fillId="8" borderId="44" xfId="1" applyNumberFormat="1" applyFont="1" applyFill="1" applyBorder="1" applyAlignment="1">
      <alignment horizontal="right" vertical="center" wrapText="1"/>
    </xf>
    <xf numFmtId="4" fontId="66" fillId="8" borderId="44" xfId="1" applyNumberFormat="1" applyFont="1" applyFill="1" applyBorder="1" applyAlignment="1">
      <alignment horizontal="center" vertical="center"/>
    </xf>
    <xf numFmtId="0" fontId="67" fillId="0" borderId="42" xfId="1" applyFont="1" applyFill="1" applyBorder="1" applyAlignment="1">
      <alignment wrapText="1"/>
    </xf>
    <xf numFmtId="3" fontId="64" fillId="0" borderId="43" xfId="1" applyNumberFormat="1" applyFont="1" applyFill="1" applyBorder="1" applyAlignment="1">
      <alignment horizontal="center" vertical="center" wrapText="1"/>
    </xf>
    <xf numFmtId="4" fontId="65" fillId="0" borderId="44" xfId="1" applyNumberFormat="1" applyFont="1" applyFill="1" applyBorder="1" applyAlignment="1">
      <alignment horizontal="right" vertical="center" wrapText="1"/>
    </xf>
    <xf numFmtId="4" fontId="66" fillId="0" borderId="44" xfId="1" applyNumberFormat="1" applyFont="1" applyFill="1" applyBorder="1" applyAlignment="1">
      <alignment horizontal="center" vertical="center"/>
    </xf>
    <xf numFmtId="0" fontId="55" fillId="0" borderId="42" xfId="1" applyFont="1" applyFill="1" applyBorder="1" applyAlignment="1">
      <alignment wrapText="1"/>
    </xf>
    <xf numFmtId="0" fontId="67" fillId="0" borderId="42" xfId="1" applyFont="1" applyFill="1" applyBorder="1" applyAlignment="1">
      <alignment horizontal="left" wrapText="1"/>
    </xf>
    <xf numFmtId="3" fontId="64" fillId="0" borderId="43" xfId="1" applyNumberFormat="1" applyFont="1" applyFill="1" applyBorder="1" applyAlignment="1">
      <alignment horizontal="right" vertical="center" wrapText="1"/>
    </xf>
    <xf numFmtId="3" fontId="65" fillId="0" borderId="44" xfId="1" applyNumberFormat="1" applyFont="1" applyFill="1" applyBorder="1" applyAlignment="1">
      <alignment horizontal="right" vertical="center" wrapText="1"/>
    </xf>
    <xf numFmtId="3" fontId="66" fillId="0" borderId="44" xfId="1" applyNumberFormat="1" applyFont="1" applyFill="1" applyBorder="1" applyAlignment="1">
      <alignment horizontal="center" vertical="center"/>
    </xf>
    <xf numFmtId="0" fontId="67" fillId="0" borderId="42" xfId="1" applyFont="1" applyFill="1" applyBorder="1" applyAlignment="1">
      <alignment horizontal="justify" wrapText="1"/>
    </xf>
    <xf numFmtId="0" fontId="68" fillId="0" borderId="45" xfId="1" applyFont="1" applyFill="1" applyBorder="1" applyAlignment="1">
      <alignment horizontal="center" wrapText="1"/>
    </xf>
    <xf numFmtId="167" fontId="60" fillId="0" borderId="46" xfId="1" applyNumberFormat="1" applyFont="1" applyFill="1" applyBorder="1" applyAlignment="1">
      <alignment horizontal="right" vertical="center" wrapText="1"/>
    </xf>
    <xf numFmtId="4" fontId="61" fillId="10" borderId="47" xfId="1" applyNumberFormat="1" applyFont="1" applyFill="1" applyBorder="1" applyAlignment="1">
      <alignment horizontal="right" vertical="center" wrapText="1"/>
    </xf>
    <xf numFmtId="4" fontId="62" fillId="0" borderId="47" xfId="1" applyNumberFormat="1" applyFont="1" applyFill="1" applyBorder="1" applyAlignment="1">
      <alignment horizontal="center" vertical="center"/>
    </xf>
    <xf numFmtId="0" fontId="69" fillId="8" borderId="17" xfId="0" applyFont="1" applyFill="1" applyBorder="1" applyAlignment="1">
      <alignment horizontal="center" wrapText="1"/>
    </xf>
    <xf numFmtId="167" fontId="60" fillId="8" borderId="8" xfId="1" applyNumberFormat="1" applyFont="1" applyFill="1" applyBorder="1" applyAlignment="1">
      <alignment horizontal="right" vertical="center" wrapText="1"/>
    </xf>
    <xf numFmtId="4" fontId="61" fillId="11" borderId="37" xfId="1" applyNumberFormat="1" applyFont="1" applyFill="1" applyBorder="1" applyAlignment="1">
      <alignment horizontal="right" vertical="center" wrapText="1"/>
    </xf>
    <xf numFmtId="0" fontId="71" fillId="0" borderId="39" xfId="0" applyFont="1" applyBorder="1" applyAlignment="1">
      <alignment horizontal="left" wrapText="1"/>
    </xf>
    <xf numFmtId="167" fontId="64" fillId="0" borderId="40" xfId="1" applyNumberFormat="1" applyFont="1" applyFill="1" applyBorder="1" applyAlignment="1">
      <alignment horizontal="right" vertical="center" wrapText="1"/>
    </xf>
    <xf numFmtId="4" fontId="65" fillId="10" borderId="41" xfId="1" applyNumberFormat="1" applyFont="1" applyFill="1" applyBorder="1" applyAlignment="1">
      <alignment horizontal="right" vertical="center" wrapText="1"/>
    </xf>
    <xf numFmtId="4" fontId="66" fillId="0" borderId="41" xfId="1" applyNumberFormat="1" applyFont="1" applyFill="1" applyBorder="1" applyAlignment="1">
      <alignment horizontal="center" vertical="center"/>
    </xf>
    <xf numFmtId="0" fontId="71" fillId="0" borderId="42" xfId="0" applyFont="1" applyBorder="1" applyAlignment="1">
      <alignment wrapText="1"/>
    </xf>
    <xf numFmtId="167" fontId="72" fillId="0" borderId="43" xfId="1" applyNumberFormat="1" applyFont="1" applyFill="1" applyBorder="1" applyAlignment="1">
      <alignment horizontal="right" vertical="center" wrapText="1"/>
    </xf>
    <xf numFmtId="4" fontId="73" fillId="10" borderId="44" xfId="1" applyNumberFormat="1" applyFont="1" applyFill="1" applyBorder="1" applyAlignment="1">
      <alignment horizontal="right" vertical="center" wrapText="1"/>
    </xf>
    <xf numFmtId="4" fontId="74" fillId="0" borderId="44" xfId="1" applyNumberFormat="1" applyFont="1" applyFill="1" applyBorder="1" applyAlignment="1">
      <alignment horizontal="center" vertical="center"/>
    </xf>
    <xf numFmtId="0" fontId="75" fillId="0" borderId="42" xfId="0" applyFont="1" applyBorder="1" applyAlignment="1">
      <alignment wrapText="1"/>
    </xf>
    <xf numFmtId="167" fontId="64" fillId="0" borderId="43" xfId="1" applyNumberFormat="1" applyFont="1" applyFill="1" applyBorder="1" applyAlignment="1">
      <alignment horizontal="right" vertical="center" wrapText="1"/>
    </xf>
    <xf numFmtId="4" fontId="65" fillId="10" borderId="44" xfId="1" applyNumberFormat="1" applyFont="1" applyFill="1" applyBorder="1" applyAlignment="1">
      <alignment horizontal="right" vertical="center" wrapText="1"/>
    </xf>
    <xf numFmtId="167" fontId="76" fillId="0" borderId="43" xfId="0" applyNumberFormat="1" applyFont="1" applyBorder="1" applyAlignment="1">
      <alignment horizontal="right" vertical="center" wrapText="1"/>
    </xf>
    <xf numFmtId="0" fontId="77" fillId="0" borderId="42" xfId="0" applyFont="1" applyBorder="1" applyAlignment="1">
      <alignment wrapText="1"/>
    </xf>
    <xf numFmtId="4" fontId="47" fillId="0" borderId="44" xfId="1" applyNumberFormat="1" applyFont="1" applyFill="1" applyBorder="1" applyAlignment="1">
      <alignment horizontal="center" vertical="center"/>
    </xf>
    <xf numFmtId="0" fontId="78" fillId="0" borderId="48" xfId="0" applyFont="1" applyBorder="1"/>
    <xf numFmtId="3" fontId="72" fillId="0" borderId="43" xfId="1" applyNumberFormat="1" applyFont="1" applyFill="1" applyBorder="1" applyAlignment="1">
      <alignment horizontal="right" vertical="center" wrapText="1"/>
    </xf>
    <xf numFmtId="3" fontId="79" fillId="0" borderId="43" xfId="1" applyNumberFormat="1" applyFont="1" applyFill="1" applyBorder="1" applyAlignment="1">
      <alignment horizontal="right" vertical="center" wrapText="1"/>
    </xf>
    <xf numFmtId="3" fontId="80" fillId="0" borderId="44" xfId="1" applyNumberFormat="1" applyFont="1" applyFill="1" applyBorder="1" applyAlignment="1">
      <alignment horizontal="right" vertical="center" wrapText="1"/>
    </xf>
    <xf numFmtId="3" fontId="81" fillId="0" borderId="44" xfId="1" applyNumberFormat="1" applyFont="1" applyFill="1" applyBorder="1" applyAlignment="1">
      <alignment horizontal="center" vertical="center"/>
    </xf>
    <xf numFmtId="3" fontId="82" fillId="0" borderId="43" xfId="0" applyNumberFormat="1" applyFont="1" applyBorder="1" applyAlignment="1">
      <alignment horizontal="right" vertical="center" wrapText="1"/>
    </xf>
    <xf numFmtId="3" fontId="83" fillId="0" borderId="43" xfId="1" applyNumberFormat="1" applyFont="1" applyFill="1" applyBorder="1" applyAlignment="1">
      <alignment horizontal="right" vertical="center" wrapText="1"/>
    </xf>
    <xf numFmtId="3" fontId="84" fillId="0" borderId="44" xfId="1" applyNumberFormat="1" applyFont="1" applyFill="1" applyBorder="1" applyAlignment="1">
      <alignment horizontal="right" vertical="center" wrapText="1"/>
    </xf>
    <xf numFmtId="3" fontId="85" fillId="0" borderId="44" xfId="1" applyNumberFormat="1" applyFont="1" applyFill="1" applyBorder="1" applyAlignment="1">
      <alignment horizontal="center" vertical="center"/>
    </xf>
    <xf numFmtId="0" fontId="77" fillId="0" borderId="42" xfId="0" applyFont="1" applyBorder="1" applyAlignment="1">
      <alignment vertical="center" wrapText="1"/>
    </xf>
    <xf numFmtId="0" fontId="1" fillId="0" borderId="42" xfId="0" applyFont="1" applyBorder="1" applyAlignment="1">
      <alignment wrapText="1"/>
    </xf>
    <xf numFmtId="3" fontId="86" fillId="0" borderId="44" xfId="1" applyNumberFormat="1" applyFont="1" applyFill="1" applyBorder="1" applyAlignment="1">
      <alignment horizontal="center" vertical="center"/>
    </xf>
    <xf numFmtId="3" fontId="87" fillId="0" borderId="44" xfId="1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wrapText="1"/>
    </xf>
    <xf numFmtId="3" fontId="79" fillId="0" borderId="46" xfId="1" applyNumberFormat="1" applyFont="1" applyFill="1" applyBorder="1" applyAlignment="1">
      <alignment horizontal="right" vertical="center" wrapText="1"/>
    </xf>
    <xf numFmtId="4" fontId="65" fillId="0" borderId="47" xfId="1" applyNumberFormat="1" applyFont="1" applyFill="1" applyBorder="1" applyAlignment="1">
      <alignment horizontal="right" vertical="center" wrapText="1"/>
    </xf>
    <xf numFmtId="4" fontId="47" fillId="0" borderId="47" xfId="1" applyNumberFormat="1" applyFont="1" applyFill="1" applyBorder="1" applyAlignment="1">
      <alignment horizontal="center" vertical="center"/>
    </xf>
    <xf numFmtId="3" fontId="88" fillId="8" borderId="8" xfId="1" applyNumberFormat="1" applyFont="1" applyFill="1" applyBorder="1" applyAlignment="1">
      <alignment horizontal="right" vertical="center" wrapText="1"/>
    </xf>
    <xf numFmtId="4" fontId="89" fillId="8" borderId="37" xfId="1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wrapText="1"/>
    </xf>
    <xf numFmtId="3" fontId="83" fillId="0" borderId="40" xfId="1" applyNumberFormat="1" applyFont="1" applyFill="1" applyBorder="1" applyAlignment="1">
      <alignment horizontal="right" vertical="center" wrapText="1"/>
    </xf>
    <xf numFmtId="4" fontId="65" fillId="0" borderId="41" xfId="1" applyNumberFormat="1" applyFont="1" applyFill="1" applyBorder="1" applyAlignment="1">
      <alignment horizontal="right" vertical="center" wrapText="1"/>
    </xf>
    <xf numFmtId="4" fontId="47" fillId="0" borderId="41" xfId="1" applyNumberFormat="1" applyFont="1" applyFill="1" applyBorder="1" applyAlignment="1">
      <alignment horizontal="center" vertical="center"/>
    </xf>
    <xf numFmtId="0" fontId="77" fillId="0" borderId="49" xfId="0" applyFont="1" applyBorder="1" applyAlignment="1">
      <alignment vertical="center" wrapText="1"/>
    </xf>
    <xf numFmtId="3" fontId="79" fillId="0" borderId="50" xfId="1" applyNumberFormat="1" applyFont="1" applyFill="1" applyBorder="1" applyAlignment="1">
      <alignment horizontal="right" vertical="center" wrapText="1"/>
    </xf>
    <xf numFmtId="4" fontId="65" fillId="0" borderId="51" xfId="1" applyNumberFormat="1" applyFont="1" applyFill="1" applyBorder="1" applyAlignment="1">
      <alignment horizontal="right" vertical="center" wrapText="1"/>
    </xf>
    <xf numFmtId="4" fontId="47" fillId="0" borderId="51" xfId="1" applyNumberFormat="1" applyFont="1" applyFill="1" applyBorder="1" applyAlignment="1">
      <alignment horizontal="center" vertical="center"/>
    </xf>
    <xf numFmtId="0" fontId="13" fillId="0" borderId="0" xfId="0" applyFont="1"/>
    <xf numFmtId="4" fontId="91" fillId="0" borderId="0" xfId="0" applyNumberFormat="1" applyFont="1"/>
    <xf numFmtId="166" fontId="90" fillId="0" borderId="0" xfId="0" applyNumberFormat="1" applyFont="1"/>
    <xf numFmtId="168" fontId="12" fillId="4" borderId="27" xfId="0" applyNumberFormat="1" applyFont="1" applyFill="1" applyBorder="1" applyAlignment="1">
      <alignment horizontal="right" wrapText="1"/>
    </xf>
    <xf numFmtId="168" fontId="94" fillId="2" borderId="8" xfId="0" applyNumberFormat="1" applyFont="1" applyFill="1" applyBorder="1" applyAlignment="1">
      <alignment horizontal="right" wrapText="1"/>
    </xf>
    <xf numFmtId="168" fontId="95" fillId="2" borderId="52" xfId="0" applyNumberFormat="1" applyFont="1" applyFill="1" applyBorder="1" applyAlignment="1">
      <alignment horizontal="right" wrapText="1"/>
    </xf>
    <xf numFmtId="168" fontId="8" fillId="2" borderId="8" xfId="0" applyNumberFormat="1" applyFont="1" applyFill="1" applyBorder="1" applyAlignment="1">
      <alignment horizontal="right" wrapText="1"/>
    </xf>
    <xf numFmtId="168" fontId="96" fillId="4" borderId="7" xfId="0" applyNumberFormat="1" applyFont="1" applyFill="1" applyBorder="1" applyAlignment="1">
      <alignment horizontal="right" wrapText="1"/>
    </xf>
    <xf numFmtId="168" fontId="97" fillId="4" borderId="0" xfId="0" applyNumberFormat="1" applyFont="1" applyFill="1" applyBorder="1" applyAlignment="1">
      <alignment horizontal="right" wrapText="1"/>
    </xf>
    <xf numFmtId="168" fontId="12" fillId="4" borderId="7" xfId="0" applyNumberFormat="1" applyFont="1" applyFill="1" applyBorder="1" applyAlignment="1">
      <alignment horizontal="right" wrapText="1"/>
    </xf>
    <xf numFmtId="168" fontId="96" fillId="5" borderId="8" xfId="0" applyNumberFormat="1" applyFont="1" applyFill="1" applyBorder="1" applyAlignment="1">
      <alignment horizontal="right" wrapText="1"/>
    </xf>
    <xf numFmtId="168" fontId="12" fillId="5" borderId="8" xfId="0" applyNumberFormat="1" applyFont="1" applyFill="1" applyBorder="1" applyAlignment="1">
      <alignment horizontal="right" wrapText="1"/>
    </xf>
    <xf numFmtId="168" fontId="96" fillId="6" borderId="8" xfId="0" applyNumberFormat="1" applyFont="1" applyFill="1" applyBorder="1" applyAlignment="1">
      <alignment horizontal="center" wrapText="1"/>
    </xf>
    <xf numFmtId="168" fontId="97" fillId="6" borderId="52" xfId="0" applyNumberFormat="1" applyFont="1" applyFill="1" applyBorder="1" applyAlignment="1">
      <alignment horizontal="right" wrapText="1"/>
    </xf>
    <xf numFmtId="168" fontId="12" fillId="6" borderId="8" xfId="0" applyNumberFormat="1" applyFont="1" applyFill="1" applyBorder="1" applyAlignment="1">
      <alignment horizontal="right" wrapText="1"/>
    </xf>
    <xf numFmtId="168" fontId="96" fillId="4" borderId="25" xfId="0" applyNumberFormat="1" applyFont="1" applyFill="1" applyBorder="1" applyAlignment="1">
      <alignment horizontal="center" wrapText="1"/>
    </xf>
    <xf numFmtId="168" fontId="97" fillId="4" borderId="53" xfId="0" applyNumberFormat="1" applyFont="1" applyFill="1" applyBorder="1" applyAlignment="1">
      <alignment horizontal="right" wrapText="1"/>
    </xf>
    <xf numFmtId="168" fontId="12" fillId="4" borderId="25" xfId="0" applyNumberFormat="1" applyFont="1" applyFill="1" applyBorder="1" applyAlignment="1">
      <alignment horizontal="right" wrapText="1"/>
    </xf>
    <xf numFmtId="168" fontId="96" fillId="4" borderId="28" xfId="0" applyNumberFormat="1" applyFont="1" applyFill="1" applyBorder="1" applyAlignment="1">
      <alignment horizontal="center" wrapText="1"/>
    </xf>
    <xf numFmtId="168" fontId="97" fillId="4" borderId="54" xfId="0" applyNumberFormat="1" applyFont="1" applyFill="1" applyBorder="1" applyAlignment="1">
      <alignment horizontal="right" wrapText="1"/>
    </xf>
    <xf numFmtId="168" fontId="12" fillId="4" borderId="28" xfId="0" applyNumberFormat="1" applyFont="1" applyFill="1" applyBorder="1" applyAlignment="1">
      <alignment horizontal="right" wrapText="1"/>
    </xf>
    <xf numFmtId="168" fontId="94" fillId="2" borderId="8" xfId="0" applyNumberFormat="1" applyFont="1" applyFill="1" applyBorder="1" applyAlignment="1">
      <alignment horizontal="center" wrapText="1"/>
    </xf>
    <xf numFmtId="168" fontId="96" fillId="4" borderId="27" xfId="0" applyNumberFormat="1" applyFont="1" applyFill="1" applyBorder="1" applyAlignment="1">
      <alignment horizontal="center" wrapText="1"/>
    </xf>
    <xf numFmtId="168" fontId="97" fillId="4" borderId="55" xfId="0" applyNumberFormat="1" applyFont="1" applyFill="1" applyBorder="1" applyAlignment="1">
      <alignment horizontal="right" wrapText="1"/>
    </xf>
    <xf numFmtId="168" fontId="94" fillId="2" borderId="27" xfId="0" applyNumberFormat="1" applyFont="1" applyFill="1" applyBorder="1" applyAlignment="1">
      <alignment horizontal="center" wrapText="1"/>
    </xf>
    <xf numFmtId="168" fontId="95" fillId="2" borderId="55" xfId="0" applyNumberFormat="1" applyFont="1" applyFill="1" applyBorder="1" applyAlignment="1">
      <alignment horizontal="right" wrapText="1"/>
    </xf>
    <xf numFmtId="168" fontId="8" fillId="2" borderId="27" xfId="0" applyNumberFormat="1" applyFont="1" applyFill="1" applyBorder="1" applyAlignment="1">
      <alignment horizontal="right" wrapText="1"/>
    </xf>
    <xf numFmtId="168" fontId="96" fillId="4" borderId="28" xfId="0" applyNumberFormat="1" applyFont="1" applyFill="1" applyBorder="1" applyAlignment="1">
      <alignment horizontal="right" wrapText="1"/>
    </xf>
    <xf numFmtId="168" fontId="96" fillId="2" borderId="8" xfId="0" applyNumberFormat="1" applyFont="1" applyFill="1" applyBorder="1" applyAlignment="1">
      <alignment horizontal="center" wrapText="1"/>
    </xf>
    <xf numFmtId="168" fontId="97" fillId="2" borderId="52" xfId="0" applyNumberFormat="1" applyFont="1" applyFill="1" applyBorder="1" applyAlignment="1">
      <alignment horizontal="right" wrapText="1"/>
    </xf>
    <xf numFmtId="168" fontId="12" fillId="2" borderId="8" xfId="0" applyNumberFormat="1" applyFont="1" applyFill="1" applyBorder="1" applyAlignment="1">
      <alignment horizontal="right" wrapText="1"/>
    </xf>
    <xf numFmtId="168" fontId="96" fillId="2" borderId="8" xfId="0" applyNumberFormat="1" applyFont="1" applyFill="1" applyBorder="1" applyAlignment="1">
      <alignment horizontal="right" wrapText="1"/>
    </xf>
    <xf numFmtId="168" fontId="94" fillId="2" borderId="25" xfId="0" applyNumberFormat="1" applyFont="1" applyFill="1" applyBorder="1" applyAlignment="1">
      <alignment horizontal="center" wrapText="1"/>
    </xf>
    <xf numFmtId="168" fontId="8" fillId="2" borderId="25" xfId="0" applyNumberFormat="1" applyFont="1" applyFill="1" applyBorder="1" applyAlignment="1">
      <alignment horizontal="right" wrapText="1"/>
    </xf>
    <xf numFmtId="168" fontId="96" fillId="4" borderId="16" xfId="0" applyNumberFormat="1" applyFont="1" applyFill="1" applyBorder="1" applyAlignment="1">
      <alignment horizontal="right" wrapText="1"/>
    </xf>
    <xf numFmtId="168" fontId="97" fillId="4" borderId="56" xfId="0" applyNumberFormat="1" applyFont="1" applyFill="1" applyBorder="1" applyAlignment="1">
      <alignment horizontal="right" wrapText="1"/>
    </xf>
    <xf numFmtId="168" fontId="12" fillId="4" borderId="16" xfId="0" applyNumberFormat="1" applyFont="1" applyFill="1" applyBorder="1" applyAlignment="1">
      <alignment horizontal="center" wrapText="1"/>
    </xf>
    <xf numFmtId="168" fontId="95" fillId="4" borderId="53" xfId="0" applyNumberFormat="1" applyFont="1" applyFill="1" applyBorder="1" applyAlignment="1">
      <alignment horizontal="right" wrapText="1"/>
    </xf>
    <xf numFmtId="168" fontId="95" fillId="4" borderId="8" xfId="0" applyNumberFormat="1" applyFont="1" applyFill="1" applyBorder="1" applyAlignment="1">
      <alignment horizontal="right" wrapText="1"/>
    </xf>
    <xf numFmtId="168" fontId="8" fillId="4" borderId="25" xfId="0" applyNumberFormat="1" applyFont="1" applyFill="1" applyBorder="1" applyAlignment="1">
      <alignment horizontal="right" wrapText="1"/>
    </xf>
    <xf numFmtId="168" fontId="94" fillId="6" borderId="8" xfId="0" applyNumberFormat="1" applyFont="1" applyFill="1" applyBorder="1" applyAlignment="1">
      <alignment horizontal="right" wrapText="1"/>
    </xf>
    <xf numFmtId="168" fontId="8" fillId="6" borderId="8" xfId="0" applyNumberFormat="1" applyFont="1" applyFill="1" applyBorder="1" applyAlignment="1">
      <alignment horizontal="right" wrapText="1"/>
    </xf>
    <xf numFmtId="168" fontId="96" fillId="4" borderId="25" xfId="0" applyNumberFormat="1" applyFont="1" applyFill="1" applyBorder="1" applyAlignment="1">
      <alignment horizontal="right" wrapText="1"/>
    </xf>
    <xf numFmtId="168" fontId="96" fillId="4" borderId="27" xfId="0" applyNumberFormat="1" applyFont="1" applyFill="1" applyBorder="1" applyAlignment="1">
      <alignment horizontal="right" wrapText="1"/>
    </xf>
    <xf numFmtId="168" fontId="95" fillId="6" borderId="52" xfId="0" applyNumberFormat="1" applyFont="1" applyFill="1" applyBorder="1" applyAlignment="1">
      <alignment horizontal="right" wrapText="1"/>
    </xf>
    <xf numFmtId="168" fontId="98" fillId="4" borderId="27" xfId="0" applyNumberFormat="1" applyFont="1" applyFill="1" applyBorder="1" applyAlignment="1">
      <alignment horizontal="right" wrapText="1"/>
    </xf>
    <xf numFmtId="168" fontId="99" fillId="4" borderId="55" xfId="0" applyNumberFormat="1" applyFont="1" applyFill="1" applyBorder="1" applyAlignment="1">
      <alignment horizontal="right" wrapText="1"/>
    </xf>
    <xf numFmtId="168" fontId="12" fillId="4" borderId="16" xfId="0" applyNumberFormat="1" applyFont="1" applyFill="1" applyBorder="1" applyAlignment="1">
      <alignment horizontal="right" wrapText="1"/>
    </xf>
    <xf numFmtId="0" fontId="100" fillId="0" borderId="0" xfId="0" applyFont="1"/>
    <xf numFmtId="0" fontId="28" fillId="2" borderId="8" xfId="0" applyFont="1" applyFill="1" applyBorder="1" applyAlignment="1">
      <alignment horizontal="center"/>
    </xf>
    <xf numFmtId="0" fontId="93" fillId="4" borderId="7" xfId="0" applyFont="1" applyFill="1" applyBorder="1" applyAlignment="1">
      <alignment horizontal="center"/>
    </xf>
    <xf numFmtId="0" fontId="93" fillId="5" borderId="8" xfId="0" applyFont="1" applyFill="1" applyBorder="1" applyAlignment="1">
      <alignment horizontal="center"/>
    </xf>
    <xf numFmtId="0" fontId="93" fillId="6" borderId="8" xfId="0" applyFont="1" applyFill="1" applyBorder="1" applyAlignment="1">
      <alignment horizontal="center"/>
    </xf>
    <xf numFmtId="0" fontId="93" fillId="4" borderId="25" xfId="0" applyFont="1" applyFill="1" applyBorder="1" applyAlignment="1"/>
    <xf numFmtId="0" fontId="93" fillId="4" borderId="28" xfId="0" applyFont="1" applyFill="1" applyBorder="1" applyAlignment="1">
      <alignment horizontal="center"/>
    </xf>
    <xf numFmtId="0" fontId="93" fillId="4" borderId="25" xfId="0" applyFont="1" applyFill="1" applyBorder="1" applyAlignment="1">
      <alignment horizontal="center"/>
    </xf>
    <xf numFmtId="0" fontId="93" fillId="4" borderId="27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/>
    </xf>
    <xf numFmtId="0" fontId="93" fillId="2" borderId="8" xfId="0" applyFont="1" applyFill="1" applyBorder="1" applyAlignment="1">
      <alignment horizontal="center" vertical="center" wrapText="1"/>
    </xf>
    <xf numFmtId="0" fontId="93" fillId="2" borderId="8" xfId="0" applyFont="1" applyFill="1" applyBorder="1" applyAlignment="1">
      <alignment horizontal="center"/>
    </xf>
    <xf numFmtId="0" fontId="93" fillId="4" borderId="16" xfId="0" applyFont="1" applyFill="1" applyBorder="1" applyAlignment="1">
      <alignment horizontal="center"/>
    </xf>
    <xf numFmtId="0" fontId="28" fillId="4" borderId="25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/>
    </xf>
    <xf numFmtId="0" fontId="93" fillId="0" borderId="23" xfId="0" applyFont="1" applyFill="1" applyBorder="1" applyAlignment="1">
      <alignment horizontal="center"/>
    </xf>
    <xf numFmtId="0" fontId="93" fillId="0" borderId="9" xfId="0" applyFont="1" applyFill="1" applyBorder="1" applyAlignment="1">
      <alignment horizontal="center"/>
    </xf>
    <xf numFmtId="0" fontId="93" fillId="7" borderId="9" xfId="0" applyFont="1" applyFill="1" applyBorder="1" applyAlignment="1">
      <alignment horizontal="center"/>
    </xf>
    <xf numFmtId="0" fontId="93" fillId="4" borderId="9" xfId="0" applyFont="1" applyFill="1" applyBorder="1" applyAlignment="1">
      <alignment horizontal="center"/>
    </xf>
    <xf numFmtId="0" fontId="93" fillId="0" borderId="0" xfId="0" applyFont="1" applyBorder="1"/>
    <xf numFmtId="0" fontId="28" fillId="5" borderId="23" xfId="0" applyFont="1" applyFill="1" applyBorder="1" applyAlignment="1">
      <alignment horizontal="center"/>
    </xf>
    <xf numFmtId="0" fontId="93" fillId="5" borderId="9" xfId="0" applyFont="1" applyFill="1" applyBorder="1" applyAlignment="1">
      <alignment horizontal="center"/>
    </xf>
    <xf numFmtId="0" fontId="93" fillId="4" borderId="23" xfId="0" applyFont="1" applyFill="1" applyBorder="1" applyAlignment="1">
      <alignment horizontal="center"/>
    </xf>
    <xf numFmtId="0" fontId="93" fillId="4" borderId="57" xfId="0" applyFont="1" applyFill="1" applyBorder="1" applyAlignment="1">
      <alignment horizontal="center"/>
    </xf>
    <xf numFmtId="0" fontId="28" fillId="5" borderId="58" xfId="0" applyFont="1" applyFill="1" applyBorder="1" applyAlignment="1">
      <alignment horizontal="center"/>
    </xf>
    <xf numFmtId="0" fontId="101" fillId="4" borderId="58" xfId="0" applyFont="1" applyFill="1" applyBorder="1" applyAlignment="1">
      <alignment horizontal="center"/>
    </xf>
    <xf numFmtId="0" fontId="102" fillId="0" borderId="8" xfId="1" applyFont="1" applyFill="1" applyBorder="1" applyAlignment="1">
      <alignment horizontal="center" vertical="top"/>
    </xf>
    <xf numFmtId="0" fontId="102" fillId="0" borderId="7" xfId="1" applyFont="1" applyFill="1" applyBorder="1" applyAlignment="1">
      <alignment horizontal="center" vertical="top"/>
    </xf>
    <xf numFmtId="0" fontId="103" fillId="8" borderId="8" xfId="1" applyFont="1" applyFill="1" applyBorder="1" applyAlignment="1">
      <alignment horizontal="center" vertical="top"/>
    </xf>
    <xf numFmtId="0" fontId="102" fillId="9" borderId="40" xfId="1" applyFont="1" applyFill="1" applyBorder="1" applyAlignment="1">
      <alignment horizontal="center" vertical="top"/>
    </xf>
    <xf numFmtId="0" fontId="102" fillId="8" borderId="43" xfId="1" applyFont="1" applyFill="1" applyBorder="1" applyAlignment="1">
      <alignment horizontal="center" vertical="top"/>
    </xf>
    <xf numFmtId="0" fontId="102" fillId="0" borderId="43" xfId="1" applyFont="1" applyFill="1" applyBorder="1" applyAlignment="1">
      <alignment horizontal="center"/>
    </xf>
    <xf numFmtId="0" fontId="102" fillId="0" borderId="43" xfId="1" applyFont="1" applyFill="1" applyBorder="1" applyAlignment="1">
      <alignment horizontal="center" vertical="center"/>
    </xf>
    <xf numFmtId="0" fontId="104" fillId="0" borderId="43" xfId="1" applyFont="1" applyFill="1" applyBorder="1" applyAlignment="1">
      <alignment horizontal="center"/>
    </xf>
    <xf numFmtId="0" fontId="102" fillId="0" borderId="43" xfId="1" applyFont="1" applyFill="1" applyBorder="1" applyAlignment="1">
      <alignment horizontal="center" vertical="top"/>
    </xf>
    <xf numFmtId="0" fontId="103" fillId="0" borderId="46" xfId="1" applyFont="1" applyFill="1" applyBorder="1" applyAlignment="1">
      <alignment horizontal="center" vertical="top"/>
    </xf>
    <xf numFmtId="0" fontId="105" fillId="8" borderId="8" xfId="0" applyFont="1" applyFill="1" applyBorder="1" applyAlignment="1">
      <alignment horizontal="center" vertical="center" wrapText="1"/>
    </xf>
    <xf numFmtId="0" fontId="106" fillId="0" borderId="40" xfId="0" applyFont="1" applyBorder="1" applyAlignment="1">
      <alignment horizontal="center" vertical="center" wrapText="1"/>
    </xf>
    <xf numFmtId="0" fontId="106" fillId="0" borderId="43" xfId="0" applyFont="1" applyBorder="1" applyAlignment="1">
      <alignment horizontal="center" vertical="center" wrapText="1"/>
    </xf>
    <xf numFmtId="0" fontId="106" fillId="0" borderId="46" xfId="0" applyFont="1" applyBorder="1" applyAlignment="1">
      <alignment horizontal="center" vertical="center" wrapText="1"/>
    </xf>
    <xf numFmtId="0" fontId="106" fillId="0" borderId="50" xfId="0" applyFont="1" applyBorder="1" applyAlignment="1">
      <alignment horizontal="center" vertical="center" wrapText="1"/>
    </xf>
    <xf numFmtId="169" fontId="94" fillId="5" borderId="23" xfId="0" applyNumberFormat="1" applyFont="1" applyFill="1" applyBorder="1" applyAlignment="1">
      <alignment horizontal="right" wrapText="1"/>
    </xf>
    <xf numFmtId="169" fontId="95" fillId="5" borderId="23" xfId="0" applyNumberFormat="1" applyFont="1" applyFill="1" applyBorder="1" applyAlignment="1">
      <alignment horizontal="right" wrapText="1"/>
    </xf>
    <xf numFmtId="169" fontId="8" fillId="5" borderId="59" xfId="0" applyNumberFormat="1" applyFont="1" applyFill="1" applyBorder="1" applyAlignment="1">
      <alignment horizontal="right"/>
    </xf>
    <xf numFmtId="169" fontId="96" fillId="5" borderId="9" xfId="0" applyNumberFormat="1" applyFont="1" applyFill="1" applyBorder="1" applyAlignment="1">
      <alignment horizontal="right" wrapText="1"/>
    </xf>
    <xf numFmtId="169" fontId="97" fillId="5" borderId="9" xfId="0" applyNumberFormat="1" applyFont="1" applyFill="1" applyBorder="1" applyAlignment="1">
      <alignment horizontal="right" wrapText="1"/>
    </xf>
    <xf numFmtId="169" fontId="12" fillId="5" borderId="60" xfId="0" applyNumberFormat="1" applyFont="1" applyFill="1" applyBorder="1" applyAlignment="1">
      <alignment horizontal="right"/>
    </xf>
    <xf numFmtId="169" fontId="97" fillId="5" borderId="9" xfId="0" applyNumberFormat="1" applyFont="1" applyFill="1" applyBorder="1" applyAlignment="1">
      <alignment horizontal="center" wrapText="1"/>
    </xf>
    <xf numFmtId="169" fontId="96" fillId="4" borderId="23" xfId="0" applyNumberFormat="1" applyFont="1" applyFill="1" applyBorder="1" applyAlignment="1">
      <alignment horizontal="right" wrapText="1"/>
    </xf>
    <xf numFmtId="169" fontId="97" fillId="4" borderId="23" xfId="0" applyNumberFormat="1" applyFont="1" applyFill="1" applyBorder="1" applyAlignment="1">
      <alignment horizontal="right" wrapText="1"/>
    </xf>
    <xf numFmtId="169" fontId="12" fillId="4" borderId="59" xfId="0" applyNumberFormat="1" applyFont="1" applyFill="1" applyBorder="1" applyAlignment="1">
      <alignment horizontal="right"/>
    </xf>
    <xf numFmtId="169" fontId="96" fillId="4" borderId="57" xfId="0" applyNumberFormat="1" applyFont="1" applyFill="1" applyBorder="1" applyAlignment="1">
      <alignment horizontal="right" wrapText="1"/>
    </xf>
    <xf numFmtId="169" fontId="97" fillId="4" borderId="57" xfId="0" applyNumberFormat="1" applyFont="1" applyFill="1" applyBorder="1" applyAlignment="1">
      <alignment horizontal="right" wrapText="1"/>
    </xf>
    <xf numFmtId="169" fontId="12" fillId="4" borderId="61" xfId="0" applyNumberFormat="1" applyFont="1" applyFill="1" applyBorder="1" applyAlignment="1">
      <alignment horizontal="right"/>
    </xf>
    <xf numFmtId="169" fontId="94" fillId="5" borderId="58" xfId="0" applyNumberFormat="1" applyFont="1" applyFill="1" applyBorder="1" applyAlignment="1">
      <alignment horizontal="right" wrapText="1"/>
    </xf>
    <xf numFmtId="169" fontId="95" fillId="5" borderId="58" xfId="0" applyNumberFormat="1" applyFont="1" applyFill="1" applyBorder="1" applyAlignment="1">
      <alignment horizontal="right" wrapText="1"/>
    </xf>
    <xf numFmtId="169" fontId="8" fillId="5" borderId="62" xfId="0" applyNumberFormat="1" applyFont="1" applyFill="1" applyBorder="1" applyAlignment="1">
      <alignment horizontal="right"/>
    </xf>
    <xf numFmtId="169" fontId="96" fillId="4" borderId="58" xfId="0" applyNumberFormat="1" applyFont="1" applyFill="1" applyBorder="1" applyAlignment="1">
      <alignment horizontal="right" wrapText="1"/>
    </xf>
    <xf numFmtId="169" fontId="97" fillId="4" borderId="58" xfId="0" applyNumberFormat="1" applyFont="1" applyFill="1" applyBorder="1" applyAlignment="1">
      <alignment horizontal="right" wrapText="1"/>
    </xf>
    <xf numFmtId="169" fontId="12" fillId="4" borderId="62" xfId="0" applyNumberFormat="1" applyFont="1" applyFill="1" applyBorder="1" applyAlignment="1">
      <alignment horizontal="right"/>
    </xf>
    <xf numFmtId="166" fontId="21" fillId="4" borderId="63" xfId="0" applyNumberFormat="1" applyFont="1" applyFill="1" applyBorder="1" applyAlignment="1">
      <alignment horizontal="center" vertical="center" wrapText="1"/>
    </xf>
    <xf numFmtId="0" fontId="22" fillId="4" borderId="64" xfId="0" applyFont="1" applyFill="1" applyBorder="1" applyAlignment="1">
      <alignment horizontal="center" vertical="center" wrapText="1"/>
    </xf>
    <xf numFmtId="168" fontId="97" fillId="5" borderId="52" xfId="0" applyNumberFormat="1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52" xfId="0" applyFont="1" applyFill="1" applyBorder="1" applyAlignment="1">
      <alignment horizontal="center" vertical="top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top" wrapText="1"/>
    </xf>
    <xf numFmtId="0" fontId="20" fillId="0" borderId="65" xfId="0" applyFont="1" applyBorder="1" applyAlignment="1">
      <alignment horizontal="centerContinuous" vertical="top" wrapText="1"/>
    </xf>
    <xf numFmtId="0" fontId="20" fillId="4" borderId="6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wrapText="1"/>
    </xf>
    <xf numFmtId="0" fontId="93" fillId="0" borderId="57" xfId="0" applyFont="1" applyFill="1" applyBorder="1" applyAlignment="1">
      <alignment horizontal="center"/>
    </xf>
    <xf numFmtId="166" fontId="26" fillId="0" borderId="57" xfId="0" applyNumberFormat="1" applyFont="1" applyFill="1" applyBorder="1" applyAlignment="1">
      <alignment horizontal="right" wrapText="1"/>
    </xf>
    <xf numFmtId="166" fontId="27" fillId="0" borderId="68" xfId="0" applyNumberFormat="1" applyFont="1" applyFill="1" applyBorder="1" applyAlignment="1">
      <alignment horizontal="right" wrapText="1"/>
    </xf>
    <xf numFmtId="0" fontId="24" fillId="0" borderId="58" xfId="0" applyFont="1" applyFill="1" applyBorder="1" applyAlignment="1">
      <alignment wrapText="1"/>
    </xf>
    <xf numFmtId="0" fontId="93" fillId="0" borderId="58" xfId="0" applyFont="1" applyFill="1" applyBorder="1" applyAlignment="1">
      <alignment horizontal="center"/>
    </xf>
    <xf numFmtId="166" fontId="26" fillId="0" borderId="58" xfId="0" applyNumberFormat="1" applyFont="1" applyFill="1" applyBorder="1" applyAlignment="1">
      <alignment horizontal="right" wrapText="1"/>
    </xf>
    <xf numFmtId="166" fontId="27" fillId="0" borderId="69" xfId="0" applyNumberFormat="1" applyFont="1" applyFill="1" applyBorder="1" applyAlignment="1">
      <alignment horizontal="right" wrapText="1"/>
    </xf>
    <xf numFmtId="166" fontId="6" fillId="7" borderId="8" xfId="0" applyNumberFormat="1" applyFont="1" applyFill="1" applyBorder="1" applyAlignment="1">
      <alignment horizontal="right" wrapText="1"/>
    </xf>
    <xf numFmtId="0" fontId="107" fillId="0" borderId="1" xfId="1" applyFont="1" applyFill="1" applyBorder="1" applyAlignment="1">
      <alignment horizontal="center" vertical="center" wrapText="1"/>
    </xf>
    <xf numFmtId="0" fontId="107" fillId="0" borderId="70" xfId="1" applyFont="1" applyFill="1" applyBorder="1" applyAlignment="1">
      <alignment horizontal="center" vertical="top"/>
    </xf>
    <xf numFmtId="0" fontId="107" fillId="0" borderId="1" xfId="1" applyFont="1" applyFill="1" applyBorder="1" applyAlignment="1">
      <alignment horizontal="center" vertical="top"/>
    </xf>
    <xf numFmtId="0" fontId="107" fillId="0" borderId="71" xfId="1" applyFont="1" applyFill="1" applyBorder="1" applyAlignment="1">
      <alignment horizontal="center" vertical="top"/>
    </xf>
    <xf numFmtId="0" fontId="108" fillId="0" borderId="70" xfId="1" applyFont="1" applyFill="1" applyBorder="1" applyAlignment="1">
      <alignment wrapText="1"/>
    </xf>
    <xf numFmtId="0" fontId="108" fillId="0" borderId="1" xfId="1" applyFont="1" applyFill="1" applyBorder="1" applyAlignment="1">
      <alignment horizontal="center" vertical="top"/>
    </xf>
    <xf numFmtId="0" fontId="108" fillId="0" borderId="1" xfId="1" applyFont="1" applyFill="1" applyBorder="1" applyAlignment="1">
      <alignment horizontal="center"/>
    </xf>
    <xf numFmtId="0" fontId="108" fillId="0" borderId="1" xfId="1" applyFont="1" applyFill="1" applyBorder="1" applyAlignment="1">
      <alignment horizontal="center" vertical="center"/>
    </xf>
    <xf numFmtId="0" fontId="108" fillId="0" borderId="71" xfId="1" applyFont="1" applyFill="1" applyBorder="1" applyAlignment="1">
      <alignment horizontal="center"/>
    </xf>
    <xf numFmtId="0" fontId="56" fillId="0" borderId="70" xfId="1" applyFont="1" applyFill="1" applyBorder="1" applyAlignment="1">
      <alignment horizontal="center" wrapText="1"/>
    </xf>
    <xf numFmtId="0" fontId="109" fillId="0" borderId="70" xfId="1" applyFont="1" applyFill="1" applyBorder="1" applyAlignment="1">
      <alignment wrapText="1"/>
    </xf>
    <xf numFmtId="0" fontId="110" fillId="0" borderId="70" xfId="1" applyFont="1" applyFill="1" applyBorder="1" applyAlignment="1">
      <alignment wrapText="1"/>
    </xf>
    <xf numFmtId="0" fontId="109" fillId="0" borderId="1" xfId="1" applyFont="1" applyFill="1" applyBorder="1" applyAlignment="1">
      <alignment horizontal="center"/>
    </xf>
    <xf numFmtId="0" fontId="109" fillId="0" borderId="70" xfId="1" applyFont="1" applyFill="1" applyBorder="1" applyAlignment="1">
      <alignment horizontal="justify" wrapText="1"/>
    </xf>
    <xf numFmtId="0" fontId="111" fillId="0" borderId="70" xfId="0" applyFont="1" applyBorder="1" applyAlignment="1">
      <alignment horizontal="center" wrapText="1"/>
    </xf>
    <xf numFmtId="0" fontId="112" fillId="0" borderId="1" xfId="0" applyFont="1" applyBorder="1" applyAlignment="1">
      <alignment horizontal="center" vertical="center" wrapText="1"/>
    </xf>
    <xf numFmtId="0" fontId="113" fillId="0" borderId="70" xfId="0" applyFont="1" applyBorder="1" applyAlignment="1">
      <alignment horizontal="left" wrapText="1"/>
    </xf>
    <xf numFmtId="0" fontId="113" fillId="0" borderId="70" xfId="0" applyFont="1" applyBorder="1" applyAlignment="1">
      <alignment wrapText="1"/>
    </xf>
    <xf numFmtId="0" fontId="114" fillId="0" borderId="70" xfId="0" applyFont="1" applyBorder="1" applyAlignment="1">
      <alignment wrapText="1"/>
    </xf>
    <xf numFmtId="0" fontId="112" fillId="0" borderId="70" xfId="0" applyFont="1" applyBorder="1" applyAlignment="1">
      <alignment wrapText="1"/>
    </xf>
    <xf numFmtId="0" fontId="115" fillId="0" borderId="72" xfId="0" applyFont="1" applyBorder="1"/>
    <xf numFmtId="170" fontId="116" fillId="0" borderId="1" xfId="1" applyNumberFormat="1" applyFont="1" applyFill="1" applyBorder="1" applyAlignment="1">
      <alignment horizontal="center" vertical="center"/>
    </xf>
    <xf numFmtId="170" fontId="117" fillId="0" borderId="1" xfId="1" applyNumberFormat="1" applyFont="1" applyFill="1" applyBorder="1" applyAlignment="1">
      <alignment horizontal="center" vertical="center"/>
    </xf>
    <xf numFmtId="170" fontId="117" fillId="0" borderId="71" xfId="1" applyNumberFormat="1" applyFont="1" applyFill="1" applyBorder="1" applyAlignment="1">
      <alignment horizontal="center" vertical="center"/>
    </xf>
    <xf numFmtId="170" fontId="118" fillId="0" borderId="1" xfId="1" applyNumberFormat="1" applyFont="1" applyFill="1" applyBorder="1" applyAlignment="1">
      <alignment horizontal="center" vertical="center"/>
    </xf>
    <xf numFmtId="170" fontId="119" fillId="0" borderId="1" xfId="1" applyNumberFormat="1" applyFont="1" applyFill="1" applyBorder="1" applyAlignment="1">
      <alignment horizontal="center" vertical="center"/>
    </xf>
    <xf numFmtId="170" fontId="119" fillId="0" borderId="71" xfId="1" applyNumberFormat="1" applyFont="1" applyFill="1" applyBorder="1" applyAlignment="1">
      <alignment horizontal="center" vertical="center"/>
    </xf>
    <xf numFmtId="170" fontId="116" fillId="10" borderId="1" xfId="1" applyNumberFormat="1" applyFont="1" applyFill="1" applyBorder="1" applyAlignment="1">
      <alignment horizontal="center" vertical="center"/>
    </xf>
    <xf numFmtId="170" fontId="120" fillId="0" borderId="1" xfId="1" applyNumberFormat="1" applyFont="1" applyFill="1" applyBorder="1" applyAlignment="1">
      <alignment horizontal="center" vertical="center"/>
    </xf>
    <xf numFmtId="170" fontId="120" fillId="10" borderId="1" xfId="1" applyNumberFormat="1" applyFont="1" applyFill="1" applyBorder="1" applyAlignment="1">
      <alignment horizontal="center" vertical="center"/>
    </xf>
    <xf numFmtId="170" fontId="121" fillId="0" borderId="71" xfId="1" applyNumberFormat="1" applyFont="1" applyFill="1" applyBorder="1" applyAlignment="1">
      <alignment horizontal="center" vertical="center"/>
    </xf>
    <xf numFmtId="170" fontId="122" fillId="0" borderId="1" xfId="0" applyNumberFormat="1" applyFont="1" applyBorder="1" applyAlignment="1">
      <alignment horizontal="center" vertical="center"/>
    </xf>
    <xf numFmtId="170" fontId="119" fillId="10" borderId="1" xfId="1" applyNumberFormat="1" applyFont="1" applyFill="1" applyBorder="1" applyAlignment="1">
      <alignment horizontal="center" vertical="center"/>
    </xf>
    <xf numFmtId="170" fontId="123" fillId="10" borderId="1" xfId="1" applyNumberFormat="1" applyFont="1" applyFill="1" applyBorder="1" applyAlignment="1">
      <alignment horizontal="center" vertical="center"/>
    </xf>
    <xf numFmtId="170" fontId="123" fillId="0" borderId="71" xfId="1" applyNumberFormat="1" applyFont="1" applyFill="1" applyBorder="1" applyAlignment="1">
      <alignment horizontal="center" vertical="center"/>
    </xf>
    <xf numFmtId="168" fontId="94" fillId="0" borderId="8" xfId="0" applyNumberFormat="1" applyFont="1" applyFill="1" applyBorder="1" applyAlignment="1">
      <alignment horizontal="right" wrapText="1"/>
    </xf>
    <xf numFmtId="168" fontId="95" fillId="0" borderId="52" xfId="0" applyNumberFormat="1" applyFont="1" applyFill="1" applyBorder="1" applyAlignment="1">
      <alignment horizontal="right" wrapText="1"/>
    </xf>
    <xf numFmtId="168" fontId="8" fillId="0" borderId="8" xfId="0" applyNumberFormat="1" applyFont="1" applyFill="1" applyBorder="1" applyAlignment="1">
      <alignment horizontal="right" wrapText="1"/>
    </xf>
    <xf numFmtId="170" fontId="124" fillId="0" borderId="1" xfId="1" applyNumberFormat="1" applyFont="1" applyFill="1" applyBorder="1" applyAlignment="1">
      <alignment horizontal="center" vertical="center"/>
    </xf>
    <xf numFmtId="170" fontId="124" fillId="10" borderId="1" xfId="1" applyNumberFormat="1" applyFont="1" applyFill="1" applyBorder="1" applyAlignment="1">
      <alignment horizontal="center" vertical="center"/>
    </xf>
    <xf numFmtId="170" fontId="125" fillId="0" borderId="71" xfId="1" applyNumberFormat="1" applyFont="1" applyFill="1" applyBorder="1" applyAlignment="1">
      <alignment horizontal="center" vertical="center"/>
    </xf>
    <xf numFmtId="0" fontId="36" fillId="4" borderId="21" xfId="0" applyFont="1" applyFill="1" applyBorder="1" applyAlignment="1">
      <alignment wrapText="1"/>
    </xf>
    <xf numFmtId="0" fontId="126" fillId="0" borderId="17" xfId="0" applyFont="1" applyFill="1" applyBorder="1" applyAlignment="1">
      <alignment wrapText="1"/>
    </xf>
    <xf numFmtId="0" fontId="126" fillId="0" borderId="8" xfId="0" applyFont="1" applyFill="1" applyBorder="1" applyAlignment="1">
      <alignment horizontal="center"/>
    </xf>
    <xf numFmtId="0" fontId="126" fillId="0" borderId="17" xfId="0" applyFont="1" applyFill="1" applyBorder="1" applyAlignment="1">
      <alignment horizontal="center" wrapText="1"/>
    </xf>
    <xf numFmtId="0" fontId="25" fillId="4" borderId="19" xfId="0" applyFont="1" applyFill="1" applyBorder="1" applyAlignment="1">
      <alignment wrapText="1"/>
    </xf>
    <xf numFmtId="0" fontId="36" fillId="4" borderId="21" xfId="0" applyFont="1" applyFill="1" applyBorder="1" applyAlignment="1">
      <alignment horizontal="left" wrapText="1"/>
    </xf>
    <xf numFmtId="0" fontId="25" fillId="4" borderId="25" xfId="0" applyFont="1" applyFill="1" applyBorder="1" applyAlignment="1">
      <alignment horizontal="center"/>
    </xf>
    <xf numFmtId="0" fontId="25" fillId="4" borderId="27" xfId="0" applyFont="1" applyFill="1" applyBorder="1" applyAlignment="1">
      <alignment horizontal="center"/>
    </xf>
    <xf numFmtId="171" fontId="12" fillId="4" borderId="53" xfId="0" applyNumberFormat="1" applyFont="1" applyFill="1" applyBorder="1" applyAlignment="1">
      <alignment horizontal="center" wrapText="1"/>
    </xf>
    <xf numFmtId="171" fontId="12" fillId="4" borderId="25" xfId="0" applyNumberFormat="1" applyFont="1" applyFill="1" applyBorder="1" applyAlignment="1">
      <alignment horizontal="center" wrapText="1"/>
    </xf>
    <xf numFmtId="171" fontId="12" fillId="4" borderId="55" xfId="0" applyNumberFormat="1" applyFont="1" applyFill="1" applyBorder="1" applyAlignment="1">
      <alignment horizontal="center" wrapText="1"/>
    </xf>
    <xf numFmtId="171" fontId="12" fillId="4" borderId="27" xfId="0" applyNumberFormat="1" applyFont="1" applyFill="1" applyBorder="1" applyAlignment="1">
      <alignment horizontal="center" wrapText="1"/>
    </xf>
    <xf numFmtId="0" fontId="109" fillId="0" borderId="70" xfId="1" applyFont="1" applyFill="1" applyBorder="1" applyAlignment="1">
      <alignment horizontal="justify" vertical="center" wrapText="1"/>
    </xf>
    <xf numFmtId="0" fontId="41" fillId="0" borderId="84" xfId="1" applyFont="1" applyFill="1" applyBorder="1" applyAlignment="1">
      <alignment horizontal="center" vertical="center" wrapText="1"/>
    </xf>
    <xf numFmtId="0" fontId="107" fillId="0" borderId="85" xfId="1" applyFont="1" applyFill="1" applyBorder="1" applyAlignment="1">
      <alignment horizontal="center" vertical="center" wrapText="1"/>
    </xf>
    <xf numFmtId="0" fontId="107" fillId="0" borderId="86" xfId="1" applyFont="1" applyFill="1" applyBorder="1" applyAlignment="1">
      <alignment horizontal="center" vertical="center" wrapText="1"/>
    </xf>
    <xf numFmtId="0" fontId="46" fillId="3" borderId="0" xfId="1" applyFont="1" applyFill="1" applyBorder="1" applyAlignment="1">
      <alignment horizontal="justify" vertical="center" wrapText="1"/>
    </xf>
    <xf numFmtId="0" fontId="47" fillId="0" borderId="76" xfId="1" applyFont="1" applyFill="1" applyBorder="1" applyAlignment="1">
      <alignment horizontal="center" vertical="center" wrapText="1"/>
    </xf>
    <xf numFmtId="0" fontId="47" fillId="0" borderId="77" xfId="1" applyFont="1" applyFill="1" applyBorder="1" applyAlignment="1">
      <alignment horizontal="center" vertical="center" wrapText="1"/>
    </xf>
    <xf numFmtId="0" fontId="102" fillId="0" borderId="78" xfId="1" applyFont="1" applyFill="1" applyBorder="1" applyAlignment="1">
      <alignment horizontal="center" vertical="center" wrapText="1"/>
    </xf>
    <xf numFmtId="0" fontId="102" fillId="0" borderId="79" xfId="1" applyFont="1" applyFill="1" applyBorder="1" applyAlignment="1">
      <alignment horizontal="center" vertical="center" wrapText="1"/>
    </xf>
    <xf numFmtId="0" fontId="48" fillId="0" borderId="80" xfId="1" applyFont="1" applyFill="1" applyBorder="1" applyAlignment="1">
      <alignment horizontal="center" vertical="center" wrapText="1"/>
    </xf>
    <xf numFmtId="0" fontId="48" fillId="0" borderId="81" xfId="1" applyFont="1" applyFill="1" applyBorder="1" applyAlignment="1">
      <alignment horizontal="center" vertical="center" wrapText="1"/>
    </xf>
    <xf numFmtId="0" fontId="41" fillId="0" borderId="82" xfId="1" applyFont="1" applyFill="1" applyBorder="1" applyAlignment="1">
      <alignment horizontal="center" vertical="center" wrapText="1"/>
    </xf>
    <xf numFmtId="0" fontId="41" fillId="0" borderId="83" xfId="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wrapText="1"/>
    </xf>
    <xf numFmtId="0" fontId="67" fillId="0" borderId="42" xfId="1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4" borderId="73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center" vertical="center" wrapText="1"/>
    </xf>
    <xf numFmtId="0" fontId="93" fillId="4" borderId="4" xfId="0" applyFont="1" applyFill="1" applyBorder="1" applyAlignment="1">
      <alignment horizontal="center" vertical="center" wrapText="1"/>
    </xf>
    <xf numFmtId="0" fontId="93" fillId="4" borderId="29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top" wrapText="1"/>
    </xf>
    <xf numFmtId="0" fontId="20" fillId="4" borderId="37" xfId="0" applyFont="1" applyFill="1" applyBorder="1" applyAlignment="1">
      <alignment horizontal="center" vertical="top" wrapText="1"/>
    </xf>
    <xf numFmtId="0" fontId="20" fillId="0" borderId="7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top" wrapText="1"/>
    </xf>
    <xf numFmtId="0" fontId="20" fillId="0" borderId="6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9" fontId="1" fillId="0" borderId="4" xfId="2" applyFont="1" applyBorder="1" applyAlignment="1">
      <alignment horizontal="center" vertical="center" wrapText="1"/>
    </xf>
    <xf numFmtId="9" fontId="1" fillId="0" borderId="29" xfId="2" applyFont="1" applyBorder="1" applyAlignment="1">
      <alignment horizontal="center" vertical="center" wrapText="1"/>
    </xf>
  </cellXfs>
  <cellStyles count="3">
    <cellStyle name="Обычный" xfId="0" builtinId="0"/>
    <cellStyle name="Обычный_Dod5kochtor" xfId="1"/>
    <cellStyle name="Процентный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6%20&#1059;&#1058;&#1054;&#1063;&#1053;&#1045;&#1053;&#1048;&#1049;%20%20K&#1054;&#1064;&#1058;&#1054;&#1056;&#1048;&#1057;%20%20%20%202020%20&#1088;&#1110;&#1082;%20220116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ошторис 2014 р."/>
      <sheetName val=" ПЛАН викорис.загальний"/>
      <sheetName val=" план асигнувань "/>
      <sheetName val=" помісяч.план вик"/>
      <sheetName val=" зведення казнач. 2013"/>
      <sheetName val="зведення показ.2013"/>
      <sheetName val="Лист1"/>
    </sheetNames>
    <sheetDataSet>
      <sheetData sheetId="0" refreshError="1"/>
      <sheetData sheetId="1" refreshError="1">
        <row r="94">
          <cell r="E9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view="pageBreakPreview" topLeftCell="A199" zoomScale="90" zoomScaleSheetLayoutView="90" workbookViewId="0">
      <selection activeCell="I196" sqref="I196"/>
    </sheetView>
  </sheetViews>
  <sheetFormatPr defaultRowHeight="21"/>
  <cols>
    <col min="1" max="1" width="84.28515625" style="29" customWidth="1"/>
    <col min="2" max="2" width="15" style="239" customWidth="1"/>
    <col min="3" max="3" width="22.42578125" style="84" customWidth="1"/>
    <col min="4" max="4" width="22.85546875" style="84" customWidth="1"/>
    <col min="5" max="5" width="23.28515625" style="29" customWidth="1"/>
    <col min="7" max="7" width="21" customWidth="1"/>
    <col min="9" max="9" width="16.42578125" customWidth="1"/>
    <col min="11" max="11" width="26.140625" customWidth="1"/>
  </cols>
  <sheetData>
    <row r="1" spans="1:11" ht="23.25" customHeight="1">
      <c r="E1" s="191" t="s">
        <v>179</v>
      </c>
    </row>
    <row r="2" spans="1:11" ht="33.75" customHeight="1">
      <c r="A2" s="387" t="s">
        <v>180</v>
      </c>
      <c r="B2" s="387"/>
      <c r="C2" s="387"/>
      <c r="D2" s="387"/>
      <c r="E2" s="387"/>
    </row>
    <row r="3" spans="1:11" ht="26.25" hidden="1">
      <c r="A3" s="389" t="s">
        <v>27</v>
      </c>
      <c r="B3" s="389"/>
      <c r="C3" s="389"/>
      <c r="D3" s="389"/>
      <c r="E3" s="389"/>
    </row>
    <row r="4" spans="1:11" ht="33.75">
      <c r="A4" s="390" t="s">
        <v>28</v>
      </c>
      <c r="B4" s="390"/>
      <c r="C4" s="390"/>
      <c r="D4" s="390"/>
    </row>
    <row r="5" spans="1:11" ht="20.25">
      <c r="A5" s="30" t="s">
        <v>29</v>
      </c>
      <c r="B5" s="31"/>
      <c r="C5" s="32"/>
      <c r="D5" s="33"/>
      <c r="E5" s="34"/>
      <c r="F5" s="35"/>
    </row>
    <row r="6" spans="1:11" thickBot="1">
      <c r="A6" s="36" t="s">
        <v>30</v>
      </c>
      <c r="B6" s="36"/>
      <c r="C6" s="36"/>
      <c r="D6" s="36"/>
      <c r="E6" s="36"/>
      <c r="F6" s="37"/>
    </row>
    <row r="7" spans="1:11" ht="16.5" thickBot="1">
      <c r="A7" s="391" t="s">
        <v>18</v>
      </c>
      <c r="B7" s="393" t="s">
        <v>19</v>
      </c>
      <c r="C7" s="395" t="s">
        <v>20</v>
      </c>
      <c r="D7" s="396"/>
      <c r="E7" s="38" t="s">
        <v>170</v>
      </c>
    </row>
    <row r="8" spans="1:11" ht="16.5" thickBot="1">
      <c r="A8" s="392"/>
      <c r="B8" s="394"/>
      <c r="C8" s="299" t="s">
        <v>31</v>
      </c>
      <c r="D8" s="300" t="s">
        <v>32</v>
      </c>
      <c r="E8" s="39" t="s">
        <v>33</v>
      </c>
    </row>
    <row r="9" spans="1:11" ht="27" thickBot="1">
      <c r="A9" s="305">
        <v>1</v>
      </c>
      <c r="B9" s="304">
        <v>2</v>
      </c>
      <c r="C9" s="302">
        <v>3</v>
      </c>
      <c r="D9" s="303">
        <v>4</v>
      </c>
      <c r="E9" s="302">
        <v>5</v>
      </c>
      <c r="G9" s="191" t="s">
        <v>171</v>
      </c>
      <c r="K9" s="191" t="s">
        <v>172</v>
      </c>
    </row>
    <row r="10" spans="1:11" s="29" customFormat="1" ht="33.75" thickBot="1">
      <c r="A10" s="40" t="s">
        <v>21</v>
      </c>
      <c r="B10" s="240" t="s">
        <v>34</v>
      </c>
      <c r="C10" s="195">
        <f>C12</f>
        <v>218478.79999999996</v>
      </c>
      <c r="D10" s="196">
        <f>D13+D31</f>
        <v>168204.79999999999</v>
      </c>
      <c r="E10" s="197">
        <f>SUM(C10,D10)</f>
        <v>386683.6</v>
      </c>
      <c r="G10" s="192">
        <f>D10-D34</f>
        <v>0</v>
      </c>
      <c r="I10" s="193">
        <f>D34</f>
        <v>168204.80000000002</v>
      </c>
      <c r="K10" s="192">
        <f>K12-C10</f>
        <v>14887.89300000004</v>
      </c>
    </row>
    <row r="11" spans="1:11" ht="24" hidden="1" thickBot="1">
      <c r="A11" s="41"/>
      <c r="B11" s="241"/>
      <c r="C11" s="198"/>
      <c r="D11" s="199"/>
      <c r="E11" s="200"/>
    </row>
    <row r="12" spans="1:11" ht="54.75" customHeight="1" thickBot="1">
      <c r="A12" s="42" t="s">
        <v>35</v>
      </c>
      <c r="B12" s="242" t="s">
        <v>34</v>
      </c>
      <c r="C12" s="201">
        <f>C34</f>
        <v>218478.79999999996</v>
      </c>
      <c r="D12" s="301" t="s">
        <v>34</v>
      </c>
      <c r="E12" s="202">
        <f>SUM(C12,D12)</f>
        <v>218478.79999999996</v>
      </c>
      <c r="K12" s="191">
        <v>233366.693</v>
      </c>
    </row>
    <row r="13" spans="1:11" ht="51.75" customHeight="1" thickBot="1">
      <c r="A13" s="43" t="s">
        <v>36</v>
      </c>
      <c r="B13" s="243" t="s">
        <v>34</v>
      </c>
      <c r="C13" s="203" t="s">
        <v>34</v>
      </c>
      <c r="D13" s="204">
        <f>D16+D22+D30</f>
        <v>160024.79999999999</v>
      </c>
      <c r="E13" s="205">
        <f>SUM(C13,D13)</f>
        <v>160024.79999999999</v>
      </c>
    </row>
    <row r="14" spans="1:11" ht="43.5" hidden="1" customHeight="1" thickBot="1">
      <c r="A14" s="44" t="s">
        <v>37</v>
      </c>
      <c r="B14" s="244"/>
      <c r="C14" s="206" t="s">
        <v>34</v>
      </c>
      <c r="D14" s="207">
        <v>0</v>
      </c>
      <c r="E14" s="208">
        <f>SUM(C14,D14)</f>
        <v>0</v>
      </c>
    </row>
    <row r="15" spans="1:11" ht="28.5" hidden="1" customHeight="1">
      <c r="A15" s="45" t="s">
        <v>38</v>
      </c>
      <c r="B15" s="245"/>
      <c r="C15" s="209"/>
      <c r="D15" s="210"/>
      <c r="E15" s="211">
        <f>SUM(C15,D15)</f>
        <v>0</v>
      </c>
    </row>
    <row r="16" spans="1:11" s="29" customFormat="1" ht="57.75" customHeight="1" thickBot="1">
      <c r="A16" s="46" t="s">
        <v>39</v>
      </c>
      <c r="B16" s="240">
        <v>25010000</v>
      </c>
      <c r="C16" s="212" t="s">
        <v>34</v>
      </c>
      <c r="D16" s="196">
        <f>D18+D19+D20+D21</f>
        <v>114779</v>
      </c>
      <c r="E16" s="197">
        <f>SUM(C16,D16)</f>
        <v>114779</v>
      </c>
    </row>
    <row r="17" spans="1:5" ht="22.5" hidden="1">
      <c r="A17" s="47" t="s">
        <v>40</v>
      </c>
      <c r="B17" s="246"/>
      <c r="C17" s="206"/>
      <c r="D17" s="207"/>
      <c r="E17" s="208"/>
    </row>
    <row r="18" spans="1:5" ht="37.5">
      <c r="A18" s="48" t="s">
        <v>41</v>
      </c>
      <c r="B18" s="247">
        <v>25010100</v>
      </c>
      <c r="C18" s="213" t="s">
        <v>34</v>
      </c>
      <c r="D18" s="214">
        <v>103000</v>
      </c>
      <c r="E18" s="194">
        <f>SUM(C18,D18)</f>
        <v>103000</v>
      </c>
    </row>
    <row r="19" spans="1:5" ht="37.5">
      <c r="A19" s="48" t="s">
        <v>173</v>
      </c>
      <c r="B19" s="247">
        <v>25010200</v>
      </c>
      <c r="C19" s="213" t="s">
        <v>34</v>
      </c>
      <c r="D19" s="214">
        <v>11299.5</v>
      </c>
      <c r="E19" s="194">
        <f>SUM(C19,D19)</f>
        <v>11299.5</v>
      </c>
    </row>
    <row r="20" spans="1:5" ht="30" customHeight="1">
      <c r="A20" s="48" t="s">
        <v>23</v>
      </c>
      <c r="B20" s="247">
        <v>25010300</v>
      </c>
      <c r="C20" s="213" t="s">
        <v>34</v>
      </c>
      <c r="D20" s="214">
        <v>400</v>
      </c>
      <c r="E20" s="194">
        <f>SUM(C20,D20)</f>
        <v>400</v>
      </c>
    </row>
    <row r="21" spans="1:5" ht="38.25" thickBot="1">
      <c r="A21" s="49" t="s">
        <v>42</v>
      </c>
      <c r="B21" s="245">
        <v>25010400</v>
      </c>
      <c r="C21" s="209" t="s">
        <v>34</v>
      </c>
      <c r="D21" s="210">
        <v>79.5</v>
      </c>
      <c r="E21" s="211">
        <f>SUM(C21,D21)</f>
        <v>79.5</v>
      </c>
    </row>
    <row r="22" spans="1:5" s="29" customFormat="1" ht="39.75" customHeight="1" thickBot="1">
      <c r="A22" s="46" t="s">
        <v>43</v>
      </c>
      <c r="B22" s="240">
        <v>25020000</v>
      </c>
      <c r="C22" s="212" t="s">
        <v>34</v>
      </c>
      <c r="D22" s="196">
        <f>D24+D25+D26+D27</f>
        <v>36745.800000000003</v>
      </c>
      <c r="E22" s="197">
        <f>SUM(C22,D22)</f>
        <v>36745.800000000003</v>
      </c>
    </row>
    <row r="23" spans="1:5" ht="22.5" hidden="1">
      <c r="A23" s="47" t="s">
        <v>40</v>
      </c>
      <c r="B23" s="246"/>
      <c r="C23" s="206"/>
      <c r="D23" s="207"/>
      <c r="E23" s="208"/>
    </row>
    <row r="24" spans="1:5" ht="22.5">
      <c r="A24" s="48" t="s">
        <v>44</v>
      </c>
      <c r="B24" s="247">
        <v>25020100</v>
      </c>
      <c r="C24" s="213" t="s">
        <v>34</v>
      </c>
      <c r="D24" s="214">
        <v>23745.8</v>
      </c>
      <c r="E24" s="194">
        <f>SUM(C24,D24)</f>
        <v>23745.8</v>
      </c>
    </row>
    <row r="25" spans="1:5" ht="110.25" customHeight="1">
      <c r="A25" s="48" t="s">
        <v>45</v>
      </c>
      <c r="B25" s="247">
        <v>25020200</v>
      </c>
      <c r="C25" s="213" t="s">
        <v>34</v>
      </c>
      <c r="D25" s="214">
        <v>13000</v>
      </c>
      <c r="E25" s="194">
        <f>SUM(C25,D25)</f>
        <v>13000</v>
      </c>
    </row>
    <row r="26" spans="1:5" ht="187.5">
      <c r="A26" s="48" t="s">
        <v>46</v>
      </c>
      <c r="B26" s="247">
        <v>25020300</v>
      </c>
      <c r="C26" s="213" t="s">
        <v>34</v>
      </c>
      <c r="D26" s="214">
        <v>0</v>
      </c>
      <c r="E26" s="194">
        <f>SUM(C26,D26)</f>
        <v>0</v>
      </c>
    </row>
    <row r="27" spans="1:5" ht="75">
      <c r="A27" s="48" t="s">
        <v>47</v>
      </c>
      <c r="B27" s="247">
        <v>25020400</v>
      </c>
      <c r="C27" s="213"/>
      <c r="D27" s="214">
        <v>0</v>
      </c>
      <c r="E27" s="194">
        <f>SUM(C27,D27)</f>
        <v>0</v>
      </c>
    </row>
    <row r="28" spans="1:5" ht="39.75" customHeight="1">
      <c r="A28" s="50" t="s">
        <v>48</v>
      </c>
      <c r="B28" s="248"/>
      <c r="C28" s="215" t="s">
        <v>34</v>
      </c>
      <c r="D28" s="216">
        <f>D30</f>
        <v>8500</v>
      </c>
      <c r="E28" s="217">
        <v>0</v>
      </c>
    </row>
    <row r="29" spans="1:5" ht="23.25" thickBot="1">
      <c r="A29" s="51" t="s">
        <v>49</v>
      </c>
      <c r="B29" s="245"/>
      <c r="C29" s="218" t="s">
        <v>34</v>
      </c>
      <c r="D29" s="210">
        <v>0</v>
      </c>
      <c r="E29" s="211">
        <v>0</v>
      </c>
    </row>
    <row r="30" spans="1:5" ht="72" customHeight="1" thickBot="1">
      <c r="A30" s="52" t="s">
        <v>181</v>
      </c>
      <c r="B30" s="249">
        <v>22020000</v>
      </c>
      <c r="C30" s="219" t="s">
        <v>34</v>
      </c>
      <c r="D30" s="220">
        <v>8500</v>
      </c>
      <c r="E30" s="221">
        <f>SUM(C30:D30)</f>
        <v>8500</v>
      </c>
    </row>
    <row r="31" spans="1:5" ht="6" hidden="1" customHeight="1" thickBot="1">
      <c r="A31" s="53" t="s">
        <v>50</v>
      </c>
      <c r="B31" s="250"/>
      <c r="C31" s="222" t="s">
        <v>34</v>
      </c>
      <c r="D31" s="220">
        <f>D32</f>
        <v>8180</v>
      </c>
      <c r="E31" s="221">
        <f>SUM(C31,D31)</f>
        <v>8180</v>
      </c>
    </row>
    <row r="32" spans="1:5" s="29" customFormat="1" ht="43.5" customHeight="1">
      <c r="A32" s="56" t="s">
        <v>52</v>
      </c>
      <c r="B32" s="248">
        <v>602100</v>
      </c>
      <c r="C32" s="223" t="s">
        <v>34</v>
      </c>
      <c r="D32" s="216">
        <v>8180</v>
      </c>
      <c r="E32" s="224">
        <f>SUM(C32,D32)</f>
        <v>8180</v>
      </c>
    </row>
    <row r="33" spans="1:5" ht="93.75" thickBot="1">
      <c r="A33" s="57" t="s">
        <v>53</v>
      </c>
      <c r="B33" s="251"/>
      <c r="C33" s="225" t="s">
        <v>34</v>
      </c>
      <c r="D33" s="226" t="s">
        <v>54</v>
      </c>
      <c r="E33" s="227" t="s">
        <v>54</v>
      </c>
    </row>
    <row r="34" spans="1:5" ht="33.75" customHeight="1" thickBot="1">
      <c r="A34" s="58" t="s">
        <v>55</v>
      </c>
      <c r="B34" s="252" t="s">
        <v>34</v>
      </c>
      <c r="C34" s="228">
        <f>C36+C74</f>
        <v>218478.79999999996</v>
      </c>
      <c r="D34" s="229">
        <f>D36+D74</f>
        <v>168204.80000000002</v>
      </c>
      <c r="E34" s="230">
        <f>SUM(C34,D34)</f>
        <v>386683.6</v>
      </c>
    </row>
    <row r="35" spans="1:5" ht="47.25" hidden="1" thickBot="1">
      <c r="A35" s="59" t="s">
        <v>56</v>
      </c>
      <c r="B35" s="245"/>
      <c r="C35" s="218"/>
      <c r="D35" s="199"/>
      <c r="E35" s="211"/>
    </row>
    <row r="36" spans="1:5" s="29" customFormat="1" ht="33.75" thickBot="1">
      <c r="A36" s="60" t="s">
        <v>57</v>
      </c>
      <c r="B36" s="253">
        <v>2000</v>
      </c>
      <c r="C36" s="231">
        <f>C39+C42+C44+C46+C47+C49+C52+C53+C54+C55+C57+C61+C72+C71+C73</f>
        <v>218478.79999999996</v>
      </c>
      <c r="D36" s="231">
        <f>D39+D42+D44+D46+D47+D49+D52+D53+D54+D55+D57+D61+D72+D71+D73</f>
        <v>145764.80000000002</v>
      </c>
      <c r="E36" s="232">
        <f>SUM(C36,D36)</f>
        <v>364243.6</v>
      </c>
    </row>
    <row r="37" spans="1:5" ht="22.5" hidden="1">
      <c r="A37" s="61" t="s">
        <v>58</v>
      </c>
      <c r="B37" s="246"/>
      <c r="C37" s="233"/>
      <c r="D37" s="207"/>
      <c r="E37" s="208">
        <f>SUM(C37,D37)</f>
        <v>0</v>
      </c>
    </row>
    <row r="38" spans="1:5" ht="22.5" hidden="1">
      <c r="A38" s="62" t="s">
        <v>59</v>
      </c>
      <c r="B38" s="247">
        <v>2100</v>
      </c>
      <c r="C38" s="234">
        <f>C39+C42</f>
        <v>206100.3</v>
      </c>
      <c r="D38" s="214">
        <f>D39+D42</f>
        <v>86293.7</v>
      </c>
      <c r="E38" s="194">
        <f>SUM(C38,D38)</f>
        <v>292394</v>
      </c>
    </row>
    <row r="39" spans="1:5" ht="22.5">
      <c r="A39" s="63" t="s">
        <v>60</v>
      </c>
      <c r="B39" s="247">
        <v>2110</v>
      </c>
      <c r="C39" s="234">
        <f>C40</f>
        <v>168934.8</v>
      </c>
      <c r="D39" s="234">
        <f>D40</f>
        <v>70732.5</v>
      </c>
      <c r="E39" s="194">
        <f t="shared" ref="E39:E50" si="0">SUM(C39,D39)</f>
        <v>239667.3</v>
      </c>
    </row>
    <row r="40" spans="1:5" ht="22.5">
      <c r="A40" s="63" t="s">
        <v>4</v>
      </c>
      <c r="B40" s="247">
        <v>2111</v>
      </c>
      <c r="C40" s="234">
        <v>168934.8</v>
      </c>
      <c r="D40" s="214">
        <v>70732.5</v>
      </c>
      <c r="E40" s="194">
        <f t="shared" si="0"/>
        <v>239667.3</v>
      </c>
    </row>
    <row r="41" spans="1:5" ht="23.25">
      <c r="A41" s="54" t="s">
        <v>61</v>
      </c>
      <c r="B41" s="247">
        <v>2112</v>
      </c>
      <c r="C41" s="234"/>
      <c r="D41" s="214"/>
      <c r="E41" s="194">
        <f t="shared" si="0"/>
        <v>0</v>
      </c>
    </row>
    <row r="42" spans="1:5" ht="22.5">
      <c r="A42" s="63" t="s">
        <v>62</v>
      </c>
      <c r="B42" s="247">
        <v>2120</v>
      </c>
      <c r="C42" s="234">
        <v>37165.5</v>
      </c>
      <c r="D42" s="214">
        <v>15561.2</v>
      </c>
      <c r="E42" s="194">
        <f t="shared" si="0"/>
        <v>52726.7</v>
      </c>
    </row>
    <row r="43" spans="1:5" ht="22.5">
      <c r="A43" s="63" t="s">
        <v>63</v>
      </c>
      <c r="B43" s="247">
        <v>2200</v>
      </c>
      <c r="C43" s="234"/>
      <c r="D43" s="214"/>
      <c r="E43" s="194">
        <f t="shared" si="0"/>
        <v>0</v>
      </c>
    </row>
    <row r="44" spans="1:5" ht="23.25">
      <c r="A44" s="64" t="s">
        <v>26</v>
      </c>
      <c r="B44" s="246">
        <v>2210</v>
      </c>
      <c r="C44" s="233">
        <v>787.3</v>
      </c>
      <c r="D44" s="207">
        <v>22451.5</v>
      </c>
      <c r="E44" s="208">
        <f t="shared" si="0"/>
        <v>23238.799999999999</v>
      </c>
    </row>
    <row r="45" spans="1:5" ht="23.25">
      <c r="A45" s="54" t="s">
        <v>16</v>
      </c>
      <c r="B45" s="247">
        <v>2220</v>
      </c>
      <c r="C45" s="234"/>
      <c r="D45" s="214"/>
      <c r="E45" s="194">
        <f t="shared" si="0"/>
        <v>0</v>
      </c>
    </row>
    <row r="46" spans="1:5" ht="23.25">
      <c r="A46" s="55" t="s">
        <v>17</v>
      </c>
      <c r="B46" s="247">
        <v>2230</v>
      </c>
      <c r="C46" s="234">
        <v>3165.5</v>
      </c>
      <c r="D46" s="214">
        <v>0</v>
      </c>
      <c r="E46" s="194">
        <f t="shared" si="0"/>
        <v>3165.5</v>
      </c>
    </row>
    <row r="47" spans="1:5" ht="23.25">
      <c r="A47" s="54" t="s">
        <v>64</v>
      </c>
      <c r="B47" s="247">
        <v>2240</v>
      </c>
      <c r="C47" s="234">
        <v>265.89999999999998</v>
      </c>
      <c r="D47" s="214">
        <v>15918.8</v>
      </c>
      <c r="E47" s="194">
        <f t="shared" si="0"/>
        <v>16184.699999999999</v>
      </c>
    </row>
    <row r="48" spans="1:5" ht="23.25" hidden="1">
      <c r="A48" s="54"/>
      <c r="B48" s="247"/>
      <c r="C48" s="234"/>
      <c r="D48" s="214"/>
      <c r="E48" s="194">
        <f t="shared" si="0"/>
        <v>0</v>
      </c>
    </row>
    <row r="49" spans="1:5" ht="23.25">
      <c r="A49" s="54" t="s">
        <v>7</v>
      </c>
      <c r="B49" s="247">
        <v>2250</v>
      </c>
      <c r="C49" s="234">
        <v>0</v>
      </c>
      <c r="D49" s="214">
        <v>2087</v>
      </c>
      <c r="E49" s="194">
        <f t="shared" si="0"/>
        <v>2087</v>
      </c>
    </row>
    <row r="50" spans="1:5" ht="23.25" hidden="1">
      <c r="A50" s="54" t="s">
        <v>65</v>
      </c>
      <c r="B50" s="247">
        <v>2260</v>
      </c>
      <c r="C50" s="234">
        <v>0</v>
      </c>
      <c r="D50" s="214">
        <v>0</v>
      </c>
      <c r="E50" s="194">
        <f t="shared" si="0"/>
        <v>0</v>
      </c>
    </row>
    <row r="51" spans="1:5" ht="22.5">
      <c r="A51" s="63" t="s">
        <v>66</v>
      </c>
      <c r="B51" s="247">
        <v>2270</v>
      </c>
      <c r="C51" s="234">
        <f>C52+C53+C54+C55+C57+C58</f>
        <v>6856.5</v>
      </c>
      <c r="D51" s="214">
        <f>D52+D53+D54+D55+D56+D57+D58</f>
        <v>18570.899999999998</v>
      </c>
      <c r="E51" s="194">
        <f>E52+E53+E54+E55+E56+E57+E58</f>
        <v>25427.4</v>
      </c>
    </row>
    <row r="52" spans="1:5" ht="23.25">
      <c r="A52" s="54" t="s">
        <v>5</v>
      </c>
      <c r="B52" s="247">
        <v>2271</v>
      </c>
      <c r="C52" s="234">
        <v>2675.5</v>
      </c>
      <c r="D52" s="214">
        <v>7346.1</v>
      </c>
      <c r="E52" s="194">
        <f t="shared" ref="E52:E62" si="1">SUM(C52,D52)</f>
        <v>10021.6</v>
      </c>
    </row>
    <row r="53" spans="1:5" ht="23.25">
      <c r="A53" s="54" t="s">
        <v>67</v>
      </c>
      <c r="B53" s="247">
        <v>2272</v>
      </c>
      <c r="C53" s="234">
        <v>539.1</v>
      </c>
      <c r="D53" s="214">
        <v>1332.2</v>
      </c>
      <c r="E53" s="194">
        <f t="shared" si="1"/>
        <v>1871.3000000000002</v>
      </c>
    </row>
    <row r="54" spans="1:5" ht="23.25">
      <c r="A54" s="54" t="s">
        <v>68</v>
      </c>
      <c r="B54" s="247">
        <v>2273</v>
      </c>
      <c r="C54" s="234">
        <v>3585.8</v>
      </c>
      <c r="D54" s="214">
        <v>9264.2000000000007</v>
      </c>
      <c r="E54" s="194">
        <f t="shared" si="1"/>
        <v>12850</v>
      </c>
    </row>
    <row r="55" spans="1:5" ht="23.25">
      <c r="A55" s="54" t="s">
        <v>6</v>
      </c>
      <c r="B55" s="247">
        <v>2274</v>
      </c>
      <c r="C55" s="234">
        <v>1.1000000000000001</v>
      </c>
      <c r="D55" s="214">
        <v>341.8</v>
      </c>
      <c r="E55" s="194">
        <f t="shared" si="1"/>
        <v>342.90000000000003</v>
      </c>
    </row>
    <row r="56" spans="1:5" ht="23.25" hidden="1">
      <c r="A56" s="55" t="s">
        <v>69</v>
      </c>
      <c r="B56" s="247">
        <v>2275</v>
      </c>
      <c r="C56" s="234"/>
      <c r="D56" s="214"/>
      <c r="E56" s="194">
        <f t="shared" si="1"/>
        <v>0</v>
      </c>
    </row>
    <row r="57" spans="1:5" ht="46.5">
      <c r="A57" s="54" t="s">
        <v>70</v>
      </c>
      <c r="B57" s="247">
        <v>2275</v>
      </c>
      <c r="C57" s="234">
        <v>55</v>
      </c>
      <c r="D57" s="214">
        <v>286.60000000000002</v>
      </c>
      <c r="E57" s="194">
        <f t="shared" si="1"/>
        <v>341.6</v>
      </c>
    </row>
    <row r="58" spans="1:5" ht="23.25" hidden="1">
      <c r="A58" s="54" t="s">
        <v>71</v>
      </c>
      <c r="B58" s="247">
        <v>2276</v>
      </c>
      <c r="C58" s="234">
        <v>0</v>
      </c>
      <c r="D58" s="214">
        <v>0</v>
      </c>
      <c r="E58" s="194">
        <f t="shared" si="1"/>
        <v>0</v>
      </c>
    </row>
    <row r="59" spans="1:5" ht="45" hidden="1">
      <c r="A59" s="63" t="s">
        <v>72</v>
      </c>
      <c r="B59" s="247">
        <v>2280</v>
      </c>
      <c r="C59" s="234">
        <f>C60+C61</f>
        <v>0</v>
      </c>
      <c r="D59" s="214">
        <f>D60+D61</f>
        <v>156.69999999999999</v>
      </c>
      <c r="E59" s="194">
        <f t="shared" si="1"/>
        <v>156.69999999999999</v>
      </c>
    </row>
    <row r="60" spans="1:5" ht="46.5" hidden="1">
      <c r="A60" s="54" t="s">
        <v>73</v>
      </c>
      <c r="B60" s="247">
        <v>2281</v>
      </c>
      <c r="C60" s="234">
        <v>0</v>
      </c>
      <c r="D60" s="214">
        <v>0</v>
      </c>
      <c r="E60" s="194">
        <f t="shared" si="1"/>
        <v>0</v>
      </c>
    </row>
    <row r="61" spans="1:5" ht="46.5">
      <c r="A61" s="54" t="s">
        <v>74</v>
      </c>
      <c r="B61" s="247">
        <v>2282</v>
      </c>
      <c r="C61" s="234">
        <v>0</v>
      </c>
      <c r="D61" s="214">
        <v>156.69999999999999</v>
      </c>
      <c r="E61" s="194">
        <f t="shared" si="1"/>
        <v>156.69999999999999</v>
      </c>
    </row>
    <row r="62" spans="1:5" ht="22.5" hidden="1">
      <c r="A62" s="63" t="s">
        <v>75</v>
      </c>
      <c r="B62" s="247">
        <v>2400</v>
      </c>
      <c r="C62" s="234"/>
      <c r="D62" s="214"/>
      <c r="E62" s="194">
        <f t="shared" si="1"/>
        <v>0</v>
      </c>
    </row>
    <row r="63" spans="1:5" ht="23.25" hidden="1">
      <c r="A63" s="54" t="s">
        <v>76</v>
      </c>
      <c r="B63" s="247">
        <v>2410</v>
      </c>
      <c r="C63" s="234"/>
      <c r="D63" s="214"/>
      <c r="E63" s="194">
        <f>C63+D63</f>
        <v>0</v>
      </c>
    </row>
    <row r="64" spans="1:5" ht="23.25" hidden="1">
      <c r="A64" s="54" t="s">
        <v>77</v>
      </c>
      <c r="B64" s="247">
        <v>2420</v>
      </c>
      <c r="C64" s="234"/>
      <c r="D64" s="214"/>
      <c r="E64" s="194">
        <f>C64+D64</f>
        <v>0</v>
      </c>
    </row>
    <row r="65" spans="1:5" ht="22.5" hidden="1">
      <c r="A65" s="63" t="s">
        <v>78</v>
      </c>
      <c r="B65" s="247">
        <v>2600</v>
      </c>
      <c r="C65" s="234"/>
      <c r="D65" s="214"/>
      <c r="E65" s="194">
        <f t="shared" ref="E65:E88" si="2">SUM(C65,D65)</f>
        <v>0</v>
      </c>
    </row>
    <row r="66" spans="1:5" ht="46.5" hidden="1">
      <c r="A66" s="54" t="s">
        <v>79</v>
      </c>
      <c r="B66" s="247">
        <v>2610</v>
      </c>
      <c r="C66" s="234"/>
      <c r="D66" s="214"/>
      <c r="E66" s="194">
        <f t="shared" si="2"/>
        <v>0</v>
      </c>
    </row>
    <row r="67" spans="1:5" ht="46.5" hidden="1">
      <c r="A67" s="54" t="s">
        <v>80</v>
      </c>
      <c r="B67" s="247">
        <v>2620</v>
      </c>
      <c r="C67" s="234"/>
      <c r="D67" s="214"/>
      <c r="E67" s="194">
        <f t="shared" si="2"/>
        <v>0</v>
      </c>
    </row>
    <row r="68" spans="1:5" ht="46.5" hidden="1">
      <c r="A68" s="54" t="s">
        <v>81</v>
      </c>
      <c r="B68" s="247">
        <v>2630</v>
      </c>
      <c r="C68" s="234"/>
      <c r="D68" s="214"/>
      <c r="E68" s="194">
        <f t="shared" si="2"/>
        <v>0</v>
      </c>
    </row>
    <row r="69" spans="1:5" ht="22.5" hidden="1">
      <c r="A69" s="63" t="s">
        <v>82</v>
      </c>
      <c r="B69" s="247">
        <v>2700</v>
      </c>
      <c r="C69" s="234"/>
      <c r="D69" s="214"/>
      <c r="E69" s="194">
        <f t="shared" si="2"/>
        <v>0</v>
      </c>
    </row>
    <row r="70" spans="1:5" ht="23.25" hidden="1">
      <c r="A70" s="54" t="s">
        <v>83</v>
      </c>
      <c r="B70" s="247">
        <v>2710</v>
      </c>
      <c r="C70" s="234"/>
      <c r="D70" s="214"/>
      <c r="E70" s="194">
        <f t="shared" si="2"/>
        <v>0</v>
      </c>
    </row>
    <row r="71" spans="1:5" ht="23.25" hidden="1">
      <c r="A71" s="54" t="s">
        <v>84</v>
      </c>
      <c r="B71" s="247">
        <v>2720</v>
      </c>
      <c r="C71" s="234"/>
      <c r="D71" s="214">
        <v>0</v>
      </c>
      <c r="E71" s="194">
        <f t="shared" si="2"/>
        <v>0</v>
      </c>
    </row>
    <row r="72" spans="1:5" ht="23.25">
      <c r="A72" s="54" t="s">
        <v>85</v>
      </c>
      <c r="B72" s="247">
        <v>2730</v>
      </c>
      <c r="C72" s="234">
        <v>1303.3</v>
      </c>
      <c r="D72" s="214">
        <v>64.400000000000006</v>
      </c>
      <c r="E72" s="194">
        <f t="shared" si="2"/>
        <v>1367.7</v>
      </c>
    </row>
    <row r="73" spans="1:5" ht="23.25" thickBot="1">
      <c r="A73" s="45" t="s">
        <v>24</v>
      </c>
      <c r="B73" s="245">
        <v>2800</v>
      </c>
      <c r="C73" s="218">
        <v>0</v>
      </c>
      <c r="D73" s="210">
        <v>221.8</v>
      </c>
      <c r="E73" s="211">
        <f t="shared" si="2"/>
        <v>221.8</v>
      </c>
    </row>
    <row r="74" spans="1:5" ht="33.75" thickBot="1">
      <c r="A74" s="60" t="s">
        <v>86</v>
      </c>
      <c r="B74" s="253">
        <v>3000</v>
      </c>
      <c r="C74" s="231">
        <f>C75+C77+C80+C83+C89</f>
        <v>0</v>
      </c>
      <c r="D74" s="235">
        <f>D76+D79+D81+D82+D84+D85</f>
        <v>22440</v>
      </c>
      <c r="E74" s="232">
        <f t="shared" si="2"/>
        <v>22440</v>
      </c>
    </row>
    <row r="75" spans="1:5" ht="22.5">
      <c r="A75" s="44" t="s">
        <v>87</v>
      </c>
      <c r="B75" s="246">
        <v>3100</v>
      </c>
      <c r="C75" s="233">
        <f>C76</f>
        <v>0</v>
      </c>
      <c r="D75" s="207">
        <f>D76</f>
        <v>6881.9</v>
      </c>
      <c r="E75" s="208">
        <f t="shared" si="2"/>
        <v>6881.9</v>
      </c>
    </row>
    <row r="76" spans="1:5" ht="46.5">
      <c r="A76" s="55" t="s">
        <v>51</v>
      </c>
      <c r="B76" s="247">
        <v>3110</v>
      </c>
      <c r="C76" s="234"/>
      <c r="D76" s="214">
        <v>6881.9</v>
      </c>
      <c r="E76" s="194">
        <f t="shared" si="2"/>
        <v>6881.9</v>
      </c>
    </row>
    <row r="77" spans="1:5" ht="23.25">
      <c r="A77" s="54" t="s">
        <v>88</v>
      </c>
      <c r="B77" s="247">
        <v>3120</v>
      </c>
      <c r="C77" s="234"/>
      <c r="D77" s="214"/>
      <c r="E77" s="194">
        <f t="shared" si="2"/>
        <v>0</v>
      </c>
    </row>
    <row r="78" spans="1:5" ht="23.25">
      <c r="A78" s="54" t="s">
        <v>89</v>
      </c>
      <c r="B78" s="247">
        <v>3121</v>
      </c>
      <c r="C78" s="234"/>
      <c r="D78" s="214"/>
      <c r="E78" s="194">
        <f t="shared" si="2"/>
        <v>0</v>
      </c>
    </row>
    <row r="79" spans="1:5" ht="46.5">
      <c r="A79" s="54" t="s">
        <v>174</v>
      </c>
      <c r="B79" s="247">
        <v>3122</v>
      </c>
      <c r="C79" s="234"/>
      <c r="D79" s="214">
        <v>100</v>
      </c>
      <c r="E79" s="194">
        <f t="shared" si="2"/>
        <v>100</v>
      </c>
    </row>
    <row r="80" spans="1:5" ht="23.25">
      <c r="A80" s="54" t="s">
        <v>25</v>
      </c>
      <c r="B80" s="247">
        <v>3130</v>
      </c>
      <c r="C80" s="234"/>
      <c r="D80" s="214"/>
      <c r="E80" s="194">
        <f t="shared" si="2"/>
        <v>0</v>
      </c>
    </row>
    <row r="81" spans="1:5" ht="23.25">
      <c r="A81" s="55" t="s">
        <v>90</v>
      </c>
      <c r="B81" s="247">
        <v>3131</v>
      </c>
      <c r="C81" s="234"/>
      <c r="D81" s="214">
        <v>1570</v>
      </c>
      <c r="E81" s="194">
        <f t="shared" si="2"/>
        <v>1570</v>
      </c>
    </row>
    <row r="82" spans="1:5" ht="23.25">
      <c r="A82" s="55" t="s">
        <v>91</v>
      </c>
      <c r="B82" s="247">
        <v>3132</v>
      </c>
      <c r="C82" s="234"/>
      <c r="D82" s="214">
        <v>8437.4</v>
      </c>
      <c r="E82" s="194">
        <f t="shared" si="2"/>
        <v>8437.4</v>
      </c>
    </row>
    <row r="83" spans="1:5" ht="23.25" hidden="1">
      <c r="A83" s="55" t="s">
        <v>92</v>
      </c>
      <c r="B83" s="247">
        <v>3140</v>
      </c>
      <c r="C83" s="236"/>
      <c r="D83" s="237"/>
      <c r="E83" s="194">
        <f t="shared" si="2"/>
        <v>0</v>
      </c>
    </row>
    <row r="84" spans="1:5" ht="23.25">
      <c r="A84" s="55" t="s">
        <v>93</v>
      </c>
      <c r="B84" s="247">
        <v>3141</v>
      </c>
      <c r="C84" s="234"/>
      <c r="D84" s="214">
        <v>1144</v>
      </c>
      <c r="E84" s="194">
        <f t="shared" si="2"/>
        <v>1144</v>
      </c>
    </row>
    <row r="85" spans="1:5" ht="24" thickBot="1">
      <c r="A85" s="65" t="s">
        <v>94</v>
      </c>
      <c r="B85" s="251">
        <v>3142</v>
      </c>
      <c r="C85" s="225"/>
      <c r="D85" s="226">
        <v>4306.7</v>
      </c>
      <c r="E85" s="238">
        <f t="shared" si="2"/>
        <v>4306.7</v>
      </c>
    </row>
    <row r="86" spans="1:5" ht="23.25" hidden="1">
      <c r="A86" s="66" t="s">
        <v>95</v>
      </c>
      <c r="B86" s="254">
        <v>3143</v>
      </c>
      <c r="C86" s="67">
        <v>0</v>
      </c>
      <c r="D86" s="68">
        <v>0</v>
      </c>
      <c r="E86" s="69">
        <f t="shared" si="2"/>
        <v>0</v>
      </c>
    </row>
    <row r="87" spans="1:5" ht="23.25" hidden="1">
      <c r="A87" s="312" t="s">
        <v>96</v>
      </c>
      <c r="B87" s="313">
        <v>3150</v>
      </c>
      <c r="C87" s="314">
        <v>0</v>
      </c>
      <c r="D87" s="315">
        <v>0</v>
      </c>
      <c r="E87" s="83">
        <f t="shared" si="2"/>
        <v>0</v>
      </c>
    </row>
    <row r="88" spans="1:5" ht="24" hidden="1" thickBot="1">
      <c r="A88" s="316" t="s">
        <v>97</v>
      </c>
      <c r="B88" s="317">
        <v>3160</v>
      </c>
      <c r="C88" s="318">
        <v>0</v>
      </c>
      <c r="D88" s="319">
        <v>0.33700000000000002</v>
      </c>
      <c r="E88" s="320">
        <f t="shared" si="2"/>
        <v>0.33700000000000002</v>
      </c>
    </row>
    <row r="89" spans="1:5" ht="23.25" hidden="1">
      <c r="A89" s="70" t="s">
        <v>97</v>
      </c>
      <c r="B89" s="255">
        <v>3160</v>
      </c>
      <c r="C89" s="71">
        <v>0</v>
      </c>
      <c r="D89" s="72">
        <v>0</v>
      </c>
      <c r="E89" s="73">
        <f t="shared" ref="E89:E100" si="3">SUM(C89,D89)</f>
        <v>0</v>
      </c>
    </row>
    <row r="90" spans="1:5" ht="22.5" hidden="1">
      <c r="A90" s="74" t="s">
        <v>98</v>
      </c>
      <c r="B90" s="256">
        <v>3200</v>
      </c>
      <c r="C90" s="75">
        <f>C91+C92+C93+C94+C95</f>
        <v>0</v>
      </c>
      <c r="D90" s="76">
        <f>D91+D92+D93+D94+D95</f>
        <v>0</v>
      </c>
      <c r="E90" s="73">
        <f t="shared" si="3"/>
        <v>0</v>
      </c>
    </row>
    <row r="91" spans="1:5" ht="46.5" hidden="1">
      <c r="A91" s="77" t="s">
        <v>99</v>
      </c>
      <c r="B91" s="257">
        <v>3210</v>
      </c>
      <c r="C91" s="78"/>
      <c r="D91" s="79">
        <f>'[1] ПЛАН викорис.загальний'!E94</f>
        <v>0</v>
      </c>
      <c r="E91" s="73">
        <f t="shared" si="3"/>
        <v>0</v>
      </c>
    </row>
    <row r="92" spans="1:5" ht="46.5" hidden="1">
      <c r="A92" s="70" t="s">
        <v>100</v>
      </c>
      <c r="B92" s="255">
        <v>3220</v>
      </c>
      <c r="C92" s="71">
        <v>0</v>
      </c>
      <c r="D92" s="72">
        <v>0</v>
      </c>
      <c r="E92" s="73">
        <f t="shared" si="3"/>
        <v>0</v>
      </c>
    </row>
    <row r="93" spans="1:5" ht="46.5" hidden="1">
      <c r="A93" s="70" t="s">
        <v>101</v>
      </c>
      <c r="B93" s="255">
        <v>3230</v>
      </c>
      <c r="C93" s="71">
        <v>0</v>
      </c>
      <c r="D93" s="72">
        <v>0</v>
      </c>
      <c r="E93" s="73">
        <f t="shared" si="3"/>
        <v>0</v>
      </c>
    </row>
    <row r="94" spans="1:5" ht="23.25" hidden="1">
      <c r="A94" s="70" t="s">
        <v>102</v>
      </c>
      <c r="B94" s="255">
        <v>3240</v>
      </c>
      <c r="C94" s="71">
        <v>0</v>
      </c>
      <c r="D94" s="72">
        <v>0</v>
      </c>
      <c r="E94" s="73">
        <f t="shared" si="3"/>
        <v>0</v>
      </c>
    </row>
    <row r="95" spans="1:5" ht="22.5" hidden="1">
      <c r="A95" s="80" t="s">
        <v>103</v>
      </c>
      <c r="B95" s="257">
        <v>4110</v>
      </c>
      <c r="C95" s="71">
        <v>0</v>
      </c>
      <c r="D95" s="72">
        <v>0</v>
      </c>
      <c r="E95" s="73">
        <f t="shared" si="3"/>
        <v>0</v>
      </c>
    </row>
    <row r="96" spans="1:5" ht="46.5" hidden="1">
      <c r="A96" s="81" t="s">
        <v>104</v>
      </c>
      <c r="B96" s="257">
        <v>4111</v>
      </c>
      <c r="C96" s="71">
        <v>0</v>
      </c>
      <c r="D96" s="72">
        <v>0</v>
      </c>
      <c r="E96" s="73">
        <f t="shared" si="3"/>
        <v>0</v>
      </c>
    </row>
    <row r="97" spans="1:6" ht="46.5" hidden="1">
      <c r="A97" s="81" t="s">
        <v>105</v>
      </c>
      <c r="B97" s="257">
        <v>4112</v>
      </c>
      <c r="C97" s="71">
        <v>0</v>
      </c>
      <c r="D97" s="72">
        <v>0</v>
      </c>
      <c r="E97" s="73">
        <f t="shared" si="3"/>
        <v>0</v>
      </c>
    </row>
    <row r="98" spans="1:6" ht="23.25" hidden="1">
      <c r="A98" s="81" t="s">
        <v>106</v>
      </c>
      <c r="B98" s="257">
        <v>4113</v>
      </c>
      <c r="C98" s="71">
        <v>0</v>
      </c>
      <c r="D98" s="72">
        <v>0</v>
      </c>
      <c r="E98" s="73">
        <f t="shared" si="3"/>
        <v>0</v>
      </c>
    </row>
    <row r="99" spans="1:6" ht="22.5" hidden="1">
      <c r="A99" s="80" t="s">
        <v>107</v>
      </c>
      <c r="B99" s="257">
        <v>4210</v>
      </c>
      <c r="C99" s="71">
        <v>0</v>
      </c>
      <c r="D99" s="72">
        <v>0</v>
      </c>
      <c r="E99" s="73">
        <f>SUM(C99,D99)</f>
        <v>0</v>
      </c>
    </row>
    <row r="100" spans="1:6" ht="22.5" hidden="1">
      <c r="A100" s="82" t="s">
        <v>108</v>
      </c>
      <c r="B100" s="257">
        <v>9000</v>
      </c>
      <c r="C100" s="71">
        <v>0</v>
      </c>
      <c r="D100" s="72">
        <v>0</v>
      </c>
      <c r="E100" s="83">
        <f t="shared" si="3"/>
        <v>0</v>
      </c>
    </row>
    <row r="101" spans="1:6" hidden="1">
      <c r="E101" s="85"/>
    </row>
    <row r="102" spans="1:6" ht="37.5" customHeight="1">
      <c r="A102" s="86" t="s">
        <v>109</v>
      </c>
      <c r="B102" s="87"/>
      <c r="C102" s="88"/>
      <c r="D102" s="89"/>
      <c r="E102" s="90"/>
      <c r="F102" s="91"/>
    </row>
    <row r="103" spans="1:6" ht="26.25" customHeight="1">
      <c r="A103" s="92" t="s">
        <v>110</v>
      </c>
      <c r="B103" s="93"/>
      <c r="C103" s="94"/>
      <c r="D103" s="95"/>
      <c r="E103" s="96"/>
      <c r="F103" s="97"/>
    </row>
    <row r="104" spans="1:6" thickBot="1">
      <c r="A104" s="98"/>
      <c r="B104" s="258"/>
      <c r="C104" s="99"/>
      <c r="D104" s="100"/>
      <c r="E104" s="101" t="s">
        <v>170</v>
      </c>
    </row>
    <row r="105" spans="1:6" ht="20.25" customHeight="1">
      <c r="A105" s="397" t="s">
        <v>18</v>
      </c>
      <c r="B105" s="399" t="s">
        <v>19</v>
      </c>
      <c r="C105" s="401" t="s">
        <v>20</v>
      </c>
      <c r="D105" s="402"/>
      <c r="E105" s="308"/>
    </row>
    <row r="106" spans="1:6" ht="16.5" thickBot="1">
      <c r="A106" s="398"/>
      <c r="B106" s="400"/>
      <c r="C106" s="310" t="s">
        <v>31</v>
      </c>
      <c r="D106" s="311" t="s">
        <v>32</v>
      </c>
      <c r="E106" s="309" t="s">
        <v>33</v>
      </c>
    </row>
    <row r="107" spans="1:6" ht="19.5" thickBot="1">
      <c r="A107" s="306">
        <v>1</v>
      </c>
      <c r="B107" s="305">
        <v>2</v>
      </c>
      <c r="C107" s="303">
        <v>3</v>
      </c>
      <c r="D107" s="302">
        <v>4</v>
      </c>
      <c r="E107" s="307">
        <v>5</v>
      </c>
    </row>
    <row r="108" spans="1:6" s="29" customFormat="1" ht="33">
      <c r="A108" s="102" t="s">
        <v>21</v>
      </c>
      <c r="B108" s="259" t="s">
        <v>34</v>
      </c>
      <c r="C108" s="280">
        <f>C110</f>
        <v>47793.8</v>
      </c>
      <c r="D108" s="281">
        <f>D111</f>
        <v>0</v>
      </c>
      <c r="E108" s="282">
        <f t="shared" ref="E108:E116" si="4">SUM(C108,D108)</f>
        <v>47793.8</v>
      </c>
    </row>
    <row r="109" spans="1:6" ht="22.5" hidden="1">
      <c r="A109" s="103"/>
      <c r="B109" s="260"/>
      <c r="C109" s="283"/>
      <c r="D109" s="284"/>
      <c r="E109" s="285"/>
    </row>
    <row r="110" spans="1:6" ht="51">
      <c r="A110" s="104" t="s">
        <v>35</v>
      </c>
      <c r="B110" s="260" t="s">
        <v>34</v>
      </c>
      <c r="C110" s="283">
        <f>C111</f>
        <v>47793.8</v>
      </c>
      <c r="D110" s="286" t="s">
        <v>34</v>
      </c>
      <c r="E110" s="285">
        <f t="shared" si="4"/>
        <v>47793.8</v>
      </c>
    </row>
    <row r="111" spans="1:6" ht="23.25" thickBot="1">
      <c r="A111" s="105" t="s">
        <v>55</v>
      </c>
      <c r="B111" s="261" t="s">
        <v>34</v>
      </c>
      <c r="C111" s="287">
        <f>C113</f>
        <v>47793.8</v>
      </c>
      <c r="D111" s="288">
        <f>D113</f>
        <v>0</v>
      </c>
      <c r="E111" s="289">
        <f t="shared" si="4"/>
        <v>47793.8</v>
      </c>
    </row>
    <row r="112" spans="1:6" ht="23.25" hidden="1" thickBot="1">
      <c r="A112" s="106" t="s">
        <v>56</v>
      </c>
      <c r="B112" s="262"/>
      <c r="C112" s="290"/>
      <c r="D112" s="291"/>
      <c r="E112" s="292"/>
    </row>
    <row r="113" spans="1:5" s="29" customFormat="1" ht="33.75" thickBot="1">
      <c r="A113" s="107" t="s">
        <v>57</v>
      </c>
      <c r="B113" s="263">
        <v>2000</v>
      </c>
      <c r="C113" s="293">
        <f>C114</f>
        <v>47793.8</v>
      </c>
      <c r="D113" s="294">
        <f>D114</f>
        <v>0</v>
      </c>
      <c r="E113" s="295">
        <f t="shared" si="4"/>
        <v>47793.8</v>
      </c>
    </row>
    <row r="114" spans="1:5" ht="23.25" thickBot="1">
      <c r="A114" s="108" t="s">
        <v>82</v>
      </c>
      <c r="B114" s="261">
        <v>2700</v>
      </c>
      <c r="C114" s="287">
        <f>C115+C116+C118</f>
        <v>47793.8</v>
      </c>
      <c r="D114" s="288">
        <f>D115+D116+D118</f>
        <v>0</v>
      </c>
      <c r="E114" s="289">
        <f t="shared" si="4"/>
        <v>47793.8</v>
      </c>
    </row>
    <row r="115" spans="1:5" ht="23.25" hidden="1" thickBot="1">
      <c r="A115" s="109" t="s">
        <v>83</v>
      </c>
      <c r="B115" s="262">
        <v>2710</v>
      </c>
      <c r="C115" s="290">
        <v>0</v>
      </c>
      <c r="D115" s="291">
        <v>0</v>
      </c>
      <c r="E115" s="292">
        <f t="shared" si="4"/>
        <v>0</v>
      </c>
    </row>
    <row r="116" spans="1:5" ht="33.75" customHeight="1" thickBot="1">
      <c r="A116" s="110" t="s">
        <v>84</v>
      </c>
      <c r="B116" s="264">
        <v>2720</v>
      </c>
      <c r="C116" s="296">
        <v>47793.8</v>
      </c>
      <c r="D116" s="297">
        <v>0</v>
      </c>
      <c r="E116" s="298">
        <f t="shared" si="4"/>
        <v>47793.8</v>
      </c>
    </row>
    <row r="117" spans="1:5" ht="33.75" customHeight="1">
      <c r="A117" s="86" t="s">
        <v>178</v>
      </c>
      <c r="B117" s="87"/>
      <c r="C117" s="88"/>
      <c r="D117" s="89"/>
      <c r="E117" s="90"/>
    </row>
    <row r="118" spans="1:5" ht="21.75" thickBot="1">
      <c r="A118" s="92" t="s">
        <v>110</v>
      </c>
      <c r="B118" s="93"/>
      <c r="C118" s="94"/>
      <c r="D118" s="95"/>
      <c r="E118" s="96"/>
    </row>
    <row r="119" spans="1:5" ht="42.75" hidden="1" customHeight="1" thickBot="1">
      <c r="A119" s="378" t="s">
        <v>111</v>
      </c>
      <c r="B119" s="378"/>
      <c r="C119" s="378"/>
      <c r="D119" s="378"/>
      <c r="E119" s="378"/>
    </row>
    <row r="120" spans="1:5" ht="16.5" hidden="1" thickBot="1">
      <c r="A120" s="379" t="s">
        <v>1</v>
      </c>
      <c r="B120" s="381" t="s">
        <v>19</v>
      </c>
      <c r="C120" s="383" t="s">
        <v>20</v>
      </c>
      <c r="D120" s="384"/>
      <c r="E120" s="385" t="s">
        <v>112</v>
      </c>
    </row>
    <row r="121" spans="1:5" ht="16.5" hidden="1" thickBot="1">
      <c r="A121" s="380"/>
      <c r="B121" s="382"/>
      <c r="C121" s="111" t="s">
        <v>31</v>
      </c>
      <c r="D121" s="112" t="s">
        <v>32</v>
      </c>
      <c r="E121" s="386"/>
    </row>
    <row r="122" spans="1:5" hidden="1" thickBot="1">
      <c r="A122" s="113">
        <v>1</v>
      </c>
      <c r="B122" s="265">
        <v>2</v>
      </c>
      <c r="C122" s="114">
        <v>3</v>
      </c>
      <c r="D122" s="115">
        <v>4</v>
      </c>
      <c r="E122" s="116">
        <v>5</v>
      </c>
    </row>
    <row r="123" spans="1:5" hidden="1" thickBot="1">
      <c r="A123" s="117" t="s">
        <v>113</v>
      </c>
      <c r="B123" s="266" t="s">
        <v>34</v>
      </c>
      <c r="C123" s="118" t="s">
        <v>34</v>
      </c>
      <c r="D123" s="119" t="s">
        <v>34</v>
      </c>
      <c r="E123" s="120" t="s">
        <v>34</v>
      </c>
    </row>
    <row r="124" spans="1:5" s="29" customFormat="1" ht="33.75" hidden="1" thickBot="1">
      <c r="A124" s="121" t="s">
        <v>21</v>
      </c>
      <c r="B124" s="267" t="s">
        <v>34</v>
      </c>
      <c r="C124" s="122">
        <f>C125</f>
        <v>2102.14</v>
      </c>
      <c r="D124" s="123">
        <f>D126</f>
        <v>1426.3</v>
      </c>
      <c r="E124" s="124">
        <f>C124+D124</f>
        <v>3528.4399999999996</v>
      </c>
    </row>
    <row r="125" spans="1:5" ht="20.25" hidden="1">
      <c r="A125" s="125" t="s">
        <v>22</v>
      </c>
      <c r="B125" s="268" t="s">
        <v>34</v>
      </c>
      <c r="C125" s="126">
        <f>C137</f>
        <v>2102.14</v>
      </c>
      <c r="D125" s="127" t="s">
        <v>34</v>
      </c>
      <c r="E125" s="128">
        <f>C125</f>
        <v>2102.14</v>
      </c>
    </row>
    <row r="126" spans="1:5" ht="37.5" hidden="1">
      <c r="A126" s="129" t="s">
        <v>114</v>
      </c>
      <c r="B126" s="269" t="s">
        <v>34</v>
      </c>
      <c r="C126" s="130"/>
      <c r="D126" s="131">
        <f>D127</f>
        <v>1426.3</v>
      </c>
      <c r="E126" s="132">
        <f>C126+D126</f>
        <v>1426.3</v>
      </c>
    </row>
    <row r="127" spans="1:5" ht="37.5" hidden="1">
      <c r="A127" s="133" t="s">
        <v>115</v>
      </c>
      <c r="B127" s="270">
        <v>25010000</v>
      </c>
      <c r="C127" s="134" t="s">
        <v>34</v>
      </c>
      <c r="D127" s="135">
        <f>D129</f>
        <v>1426.3</v>
      </c>
      <c r="E127" s="136">
        <f>D127</f>
        <v>1426.3</v>
      </c>
    </row>
    <row r="128" spans="1:5" ht="20.25" hidden="1">
      <c r="A128" s="137" t="s">
        <v>40</v>
      </c>
      <c r="B128" s="270"/>
      <c r="C128" s="134"/>
      <c r="D128" s="135"/>
      <c r="E128" s="136"/>
    </row>
    <row r="129" spans="1:5" ht="37.5" hidden="1">
      <c r="A129" s="133" t="s">
        <v>116</v>
      </c>
      <c r="B129" s="271">
        <v>25010100</v>
      </c>
      <c r="C129" s="134" t="s">
        <v>34</v>
      </c>
      <c r="D129" s="135">
        <f>D137</f>
        <v>1426.3</v>
      </c>
      <c r="E129" s="136">
        <f>D129</f>
        <v>1426.3</v>
      </c>
    </row>
    <row r="130" spans="1:5" ht="20.25" hidden="1">
      <c r="A130" s="138" t="s">
        <v>117</v>
      </c>
      <c r="B130" s="270">
        <v>25020000</v>
      </c>
      <c r="C130" s="139" t="s">
        <v>34</v>
      </c>
      <c r="D130" s="140"/>
      <c r="E130" s="141"/>
    </row>
    <row r="131" spans="1:5" ht="20.25" hidden="1">
      <c r="A131" s="137" t="s">
        <v>40</v>
      </c>
      <c r="B131" s="272"/>
      <c r="C131" s="139"/>
      <c r="D131" s="140"/>
      <c r="E131" s="141"/>
    </row>
    <row r="132" spans="1:5" ht="20.25" hidden="1">
      <c r="A132" s="133" t="s">
        <v>118</v>
      </c>
      <c r="B132" s="273"/>
      <c r="C132" s="139" t="s">
        <v>34</v>
      </c>
      <c r="D132" s="140"/>
      <c r="E132" s="141"/>
    </row>
    <row r="133" spans="1:5" ht="20.25" hidden="1">
      <c r="A133" s="133" t="s">
        <v>119</v>
      </c>
      <c r="B133" s="273"/>
      <c r="C133" s="139" t="s">
        <v>34</v>
      </c>
      <c r="D133" s="140"/>
      <c r="E133" s="141"/>
    </row>
    <row r="134" spans="1:5" ht="37.5" hidden="1">
      <c r="A134" s="142" t="s">
        <v>120</v>
      </c>
      <c r="B134" s="273"/>
      <c r="C134" s="139" t="s">
        <v>34</v>
      </c>
      <c r="D134" s="140"/>
      <c r="E134" s="141"/>
    </row>
    <row r="135" spans="1:5" ht="20.25" hidden="1">
      <c r="A135" s="388" t="s">
        <v>121</v>
      </c>
      <c r="B135" s="273"/>
      <c r="C135" s="139" t="s">
        <v>34</v>
      </c>
      <c r="D135" s="140"/>
      <c r="E135" s="141"/>
    </row>
    <row r="136" spans="1:5" ht="20.25" hidden="1">
      <c r="A136" s="388"/>
      <c r="B136" s="273"/>
      <c r="C136" s="139" t="s">
        <v>34</v>
      </c>
      <c r="D136" s="140" t="s">
        <v>54</v>
      </c>
      <c r="E136" s="141" t="s">
        <v>54</v>
      </c>
    </row>
    <row r="137" spans="1:5" s="29" customFormat="1" ht="39" hidden="1" customHeight="1" thickBot="1">
      <c r="A137" s="143" t="s">
        <v>122</v>
      </c>
      <c r="B137" s="274" t="s">
        <v>34</v>
      </c>
      <c r="C137" s="144">
        <f>C138</f>
        <v>2102.14</v>
      </c>
      <c r="D137" s="145">
        <f>D138+D173</f>
        <v>1426.3</v>
      </c>
      <c r="E137" s="146">
        <f>D137+C137</f>
        <v>3528.4399999999996</v>
      </c>
    </row>
    <row r="138" spans="1:5" s="29" customFormat="1" ht="33.75" hidden="1" thickBot="1">
      <c r="A138" s="147" t="s">
        <v>123</v>
      </c>
      <c r="B138" s="275" t="s">
        <v>124</v>
      </c>
      <c r="C138" s="148">
        <f>C139+C144</f>
        <v>2102.14</v>
      </c>
      <c r="D138" s="149">
        <f>D139+D144+D172</f>
        <v>1384.1959999999999</v>
      </c>
      <c r="E138" s="124">
        <f>D138+C138</f>
        <v>3486.3359999999998</v>
      </c>
    </row>
    <row r="139" spans="1:5" ht="20.25" hidden="1">
      <c r="A139" s="150" t="s">
        <v>125</v>
      </c>
      <c r="B139" s="276">
        <v>2100</v>
      </c>
      <c r="C139" s="151">
        <f>C140+C143</f>
        <v>1912.10691</v>
      </c>
      <c r="D139" s="152">
        <f>D140+D143</f>
        <v>1300.3589999999999</v>
      </c>
      <c r="E139" s="153">
        <f>D139+C139</f>
        <v>3212.4659099999999</v>
      </c>
    </row>
    <row r="140" spans="1:5" ht="20.25" hidden="1">
      <c r="A140" s="154" t="s">
        <v>126</v>
      </c>
      <c r="B140" s="277" t="s">
        <v>127</v>
      </c>
      <c r="C140" s="155">
        <f>C141</f>
        <v>1566.95</v>
      </c>
      <c r="D140" s="156">
        <f>D141</f>
        <v>1065.8679999999999</v>
      </c>
      <c r="E140" s="157">
        <f>D140+C140</f>
        <v>2632.8180000000002</v>
      </c>
    </row>
    <row r="141" spans="1:5" ht="20.25" hidden="1">
      <c r="A141" s="158" t="s">
        <v>128</v>
      </c>
      <c r="B141" s="277" t="s">
        <v>129</v>
      </c>
      <c r="C141" s="159">
        <v>1566.95</v>
      </c>
      <c r="D141" s="160">
        <v>1065.8679999999999</v>
      </c>
      <c r="E141" s="136">
        <f>D141+C141</f>
        <v>2632.8180000000002</v>
      </c>
    </row>
    <row r="142" spans="1:5" ht="20.25" hidden="1">
      <c r="A142" s="158" t="s">
        <v>130</v>
      </c>
      <c r="B142" s="277" t="s">
        <v>131</v>
      </c>
      <c r="C142" s="159"/>
      <c r="D142" s="160"/>
      <c r="E142" s="136"/>
    </row>
    <row r="143" spans="1:5" ht="20.25" hidden="1">
      <c r="A143" s="154" t="s">
        <v>62</v>
      </c>
      <c r="B143" s="277" t="s">
        <v>132</v>
      </c>
      <c r="C143" s="155">
        <v>345.15690999999998</v>
      </c>
      <c r="D143" s="156">
        <v>234.49100000000001</v>
      </c>
      <c r="E143" s="157">
        <f>D143+C143</f>
        <v>579.64791000000002</v>
      </c>
    </row>
    <row r="144" spans="1:5" ht="20.25" hidden="1">
      <c r="A144" s="154" t="s">
        <v>133</v>
      </c>
      <c r="B144" s="277" t="s">
        <v>134</v>
      </c>
      <c r="C144" s="161">
        <f>C145+C148+C149+C151</f>
        <v>190.03309000000002</v>
      </c>
      <c r="D144" s="160">
        <f>SUM(D145+D148+D149+D151)</f>
        <v>83.836999999999989</v>
      </c>
      <c r="E144" s="136">
        <f>D144+C144</f>
        <v>273.87009</v>
      </c>
    </row>
    <row r="145" spans="1:5" ht="20.25" hidden="1">
      <c r="A145" s="162" t="s">
        <v>26</v>
      </c>
      <c r="B145" s="277">
        <v>2210</v>
      </c>
      <c r="C145" s="159">
        <v>125.23012</v>
      </c>
      <c r="D145" s="160">
        <v>45.131</v>
      </c>
      <c r="E145" s="136">
        <f>D145+C145</f>
        <v>170.36112</v>
      </c>
    </row>
    <row r="146" spans="1:5" ht="20.25" hidden="1">
      <c r="A146" s="162" t="s">
        <v>135</v>
      </c>
      <c r="B146" s="277" t="s">
        <v>136</v>
      </c>
      <c r="C146" s="159"/>
      <c r="D146" s="160"/>
      <c r="E146" s="136"/>
    </row>
    <row r="147" spans="1:5" ht="20.25" hidden="1">
      <c r="A147" s="162" t="s">
        <v>137</v>
      </c>
      <c r="B147" s="277" t="s">
        <v>138</v>
      </c>
      <c r="C147" s="155"/>
      <c r="D147" s="156"/>
      <c r="E147" s="136"/>
    </row>
    <row r="148" spans="1:5" ht="20.25" hidden="1">
      <c r="A148" s="162" t="s">
        <v>64</v>
      </c>
      <c r="B148" s="277">
        <v>2240</v>
      </c>
      <c r="C148" s="159">
        <v>29.25</v>
      </c>
      <c r="D148" s="160">
        <v>9.3859999999999992</v>
      </c>
      <c r="E148" s="136">
        <f>D148+C148</f>
        <v>38.635999999999996</v>
      </c>
    </row>
    <row r="149" spans="1:5" ht="20.25" hidden="1">
      <c r="A149" s="162" t="s">
        <v>139</v>
      </c>
      <c r="B149" s="277">
        <v>2250</v>
      </c>
      <c r="C149" s="159">
        <v>11.42597</v>
      </c>
      <c r="D149" s="160">
        <v>5.5190000000000001</v>
      </c>
      <c r="E149" s="136">
        <f>D149+C149</f>
        <v>16.944969999999998</v>
      </c>
    </row>
    <row r="150" spans="1:5" ht="20.25" hidden="1">
      <c r="A150" s="162" t="s">
        <v>140</v>
      </c>
      <c r="B150" s="277">
        <v>2260</v>
      </c>
      <c r="C150" s="159"/>
      <c r="D150" s="156"/>
      <c r="E150" s="157"/>
    </row>
    <row r="151" spans="1:5" ht="20.25" hidden="1">
      <c r="A151" s="162" t="s">
        <v>141</v>
      </c>
      <c r="B151" s="277" t="s">
        <v>142</v>
      </c>
      <c r="C151" s="159">
        <f>C152+C153+C154</f>
        <v>24.127000000000002</v>
      </c>
      <c r="D151" s="160">
        <f>D152+D153+D154</f>
        <v>23.800999999999998</v>
      </c>
      <c r="E151" s="163">
        <f>E152+E153+E154</f>
        <v>47.927999999999997</v>
      </c>
    </row>
    <row r="152" spans="1:5" ht="20.25" hidden="1">
      <c r="A152" s="158" t="s">
        <v>143</v>
      </c>
      <c r="B152" s="277">
        <v>2271</v>
      </c>
      <c r="C152" s="155">
        <v>12.615</v>
      </c>
      <c r="D152" s="156">
        <v>14.78</v>
      </c>
      <c r="E152" s="157">
        <f>C152+D152</f>
        <v>27.395</v>
      </c>
    </row>
    <row r="153" spans="1:5" ht="20.25" hidden="1">
      <c r="A153" s="164" t="s">
        <v>144</v>
      </c>
      <c r="B153" s="277">
        <v>2272</v>
      </c>
      <c r="C153" s="155">
        <v>1.7569999999999999</v>
      </c>
      <c r="D153" s="156">
        <v>0.98099999999999998</v>
      </c>
      <c r="E153" s="157">
        <f>C153+D153</f>
        <v>2.738</v>
      </c>
    </row>
    <row r="154" spans="1:5" ht="20.25" hidden="1">
      <c r="A154" s="158" t="s">
        <v>145</v>
      </c>
      <c r="B154" s="277">
        <v>2273</v>
      </c>
      <c r="C154" s="155">
        <v>9.7550000000000008</v>
      </c>
      <c r="D154" s="156">
        <v>8.0399999999999991</v>
      </c>
      <c r="E154" s="157">
        <f>C154+D154</f>
        <v>17.795000000000002</v>
      </c>
    </row>
    <row r="155" spans="1:5" ht="20.25" hidden="1">
      <c r="A155" s="158" t="s">
        <v>146</v>
      </c>
      <c r="B155" s="277" t="s">
        <v>147</v>
      </c>
      <c r="C155" s="165"/>
      <c r="D155" s="140"/>
      <c r="E155" s="136"/>
    </row>
    <row r="156" spans="1:5" ht="20.25" hidden="1">
      <c r="A156" s="158" t="s">
        <v>148</v>
      </c>
      <c r="B156" s="277">
        <v>2275</v>
      </c>
      <c r="C156" s="139"/>
      <c r="D156" s="140"/>
      <c r="E156" s="141"/>
    </row>
    <row r="157" spans="1:5" ht="20.25" hidden="1">
      <c r="A157" s="158" t="s">
        <v>149</v>
      </c>
      <c r="B157" s="277">
        <v>2276</v>
      </c>
      <c r="C157" s="139"/>
      <c r="D157" s="140"/>
      <c r="E157" s="141"/>
    </row>
    <row r="158" spans="1:5" ht="37.5" hidden="1">
      <c r="A158" s="162" t="s">
        <v>150</v>
      </c>
      <c r="B158" s="277">
        <v>2280</v>
      </c>
      <c r="C158" s="139"/>
      <c r="D158" s="140"/>
      <c r="E158" s="141"/>
    </row>
    <row r="159" spans="1:5" ht="37.5" hidden="1">
      <c r="A159" s="158" t="s">
        <v>151</v>
      </c>
      <c r="B159" s="277" t="s">
        <v>152</v>
      </c>
      <c r="C159" s="139"/>
      <c r="D159" s="140"/>
      <c r="E159" s="141"/>
    </row>
    <row r="160" spans="1:5" ht="37.5" hidden="1">
      <c r="A160" s="158" t="s">
        <v>153</v>
      </c>
      <c r="B160" s="277" t="s">
        <v>154</v>
      </c>
      <c r="C160" s="166"/>
      <c r="D160" s="167"/>
      <c r="E160" s="168"/>
    </row>
    <row r="161" spans="1:5" ht="20.25" hidden="1">
      <c r="A161" s="154" t="s">
        <v>75</v>
      </c>
      <c r="B161" s="277">
        <v>2400</v>
      </c>
      <c r="C161" s="169"/>
      <c r="D161" s="167"/>
      <c r="E161" s="168"/>
    </row>
    <row r="162" spans="1:5" ht="20.25" hidden="1">
      <c r="A162" s="162" t="s">
        <v>155</v>
      </c>
      <c r="B162" s="277">
        <v>2410</v>
      </c>
      <c r="C162" s="166"/>
      <c r="D162" s="167"/>
      <c r="E162" s="168"/>
    </row>
    <row r="163" spans="1:5" ht="20.25" hidden="1">
      <c r="A163" s="162" t="s">
        <v>156</v>
      </c>
      <c r="B163" s="277">
        <v>2420</v>
      </c>
      <c r="C163" s="166"/>
      <c r="D163" s="167"/>
      <c r="E163" s="168"/>
    </row>
    <row r="164" spans="1:5" ht="20.25" hidden="1">
      <c r="A164" s="154" t="s">
        <v>157</v>
      </c>
      <c r="B164" s="277" t="s">
        <v>158</v>
      </c>
      <c r="C164" s="170"/>
      <c r="D164" s="171"/>
      <c r="E164" s="172"/>
    </row>
    <row r="165" spans="1:5" ht="37.5" hidden="1">
      <c r="A165" s="162" t="s">
        <v>79</v>
      </c>
      <c r="B165" s="277">
        <v>2610</v>
      </c>
      <c r="C165" s="166"/>
      <c r="D165" s="167"/>
      <c r="E165" s="168"/>
    </row>
    <row r="166" spans="1:5" ht="20.25" hidden="1">
      <c r="A166" s="173" t="s">
        <v>159</v>
      </c>
      <c r="B166" s="277">
        <v>2620</v>
      </c>
      <c r="C166" s="166"/>
      <c r="D166" s="167"/>
      <c r="E166" s="168"/>
    </row>
    <row r="167" spans="1:5" ht="37.5" hidden="1">
      <c r="A167" s="162" t="s">
        <v>160</v>
      </c>
      <c r="B167" s="277">
        <v>2630</v>
      </c>
      <c r="C167" s="170"/>
      <c r="D167" s="171"/>
      <c r="E167" s="172"/>
    </row>
    <row r="168" spans="1:5" ht="20.25" hidden="1">
      <c r="A168" s="174" t="s">
        <v>161</v>
      </c>
      <c r="B168" s="277">
        <v>2700</v>
      </c>
      <c r="C168" s="170"/>
      <c r="D168" s="171"/>
      <c r="E168" s="172"/>
    </row>
    <row r="169" spans="1:5" ht="20.25" hidden="1">
      <c r="A169" s="162" t="s">
        <v>162</v>
      </c>
      <c r="B169" s="277">
        <v>2710</v>
      </c>
      <c r="C169" s="170"/>
      <c r="D169" s="171"/>
      <c r="E169" s="175"/>
    </row>
    <row r="170" spans="1:5" ht="20.25" hidden="1">
      <c r="A170" s="162" t="s">
        <v>163</v>
      </c>
      <c r="B170" s="277">
        <v>2720</v>
      </c>
      <c r="C170" s="166"/>
      <c r="D170" s="167"/>
      <c r="E170" s="176"/>
    </row>
    <row r="171" spans="1:5" ht="20.25" hidden="1">
      <c r="A171" s="162" t="s">
        <v>164</v>
      </c>
      <c r="B171" s="277">
        <v>2730</v>
      </c>
      <c r="C171" s="166"/>
      <c r="D171" s="167"/>
      <c r="E171" s="176"/>
    </row>
    <row r="172" spans="1:5" hidden="1" thickBot="1">
      <c r="A172" s="177" t="s">
        <v>24</v>
      </c>
      <c r="B172" s="278">
        <v>2800</v>
      </c>
      <c r="C172" s="178"/>
      <c r="D172" s="179"/>
      <c r="E172" s="180"/>
    </row>
    <row r="173" spans="1:5" ht="33.75" hidden="1" thickBot="1">
      <c r="A173" s="147" t="s">
        <v>165</v>
      </c>
      <c r="B173" s="275">
        <v>3000</v>
      </c>
      <c r="C173" s="181"/>
      <c r="D173" s="123">
        <f>SUM(D174)</f>
        <v>42.103999999999999</v>
      </c>
      <c r="E173" s="182">
        <f>D173+C173</f>
        <v>42.103999999999999</v>
      </c>
    </row>
    <row r="174" spans="1:5" ht="20.25" hidden="1">
      <c r="A174" s="183" t="s">
        <v>166</v>
      </c>
      <c r="B174" s="276" t="s">
        <v>167</v>
      </c>
      <c r="C174" s="184"/>
      <c r="D174" s="185">
        <f>D175</f>
        <v>42.103999999999999</v>
      </c>
      <c r="E174" s="186">
        <f>D174+C174</f>
        <v>42.103999999999999</v>
      </c>
    </row>
    <row r="175" spans="1:5" hidden="1" thickBot="1">
      <c r="A175" s="187" t="s">
        <v>168</v>
      </c>
      <c r="B175" s="279" t="s">
        <v>169</v>
      </c>
      <c r="C175" s="188"/>
      <c r="D175" s="189">
        <v>42.103999999999999</v>
      </c>
      <c r="E175" s="190">
        <f>D175+C175</f>
        <v>42.103999999999999</v>
      </c>
    </row>
    <row r="176" spans="1:5" ht="15.75" thickBot="1">
      <c r="A176" s="375" t="s">
        <v>1</v>
      </c>
      <c r="B176" s="376" t="s">
        <v>19</v>
      </c>
      <c r="C176" s="376" t="s">
        <v>20</v>
      </c>
      <c r="D176" s="376"/>
      <c r="E176" s="377" t="s">
        <v>112</v>
      </c>
    </row>
    <row r="177" spans="1:5" ht="15">
      <c r="A177" s="375"/>
      <c r="B177" s="376"/>
      <c r="C177" s="321" t="s">
        <v>31</v>
      </c>
      <c r="D177" s="321" t="s">
        <v>32</v>
      </c>
      <c r="E177" s="377"/>
    </row>
    <row r="178" spans="1:5" ht="15">
      <c r="A178" s="322">
        <v>1</v>
      </c>
      <c r="B178" s="323">
        <v>2</v>
      </c>
      <c r="C178" s="323">
        <v>3</v>
      </c>
      <c r="D178" s="323">
        <v>4</v>
      </c>
      <c r="E178" s="324">
        <v>5</v>
      </c>
    </row>
    <row r="179" spans="1:5" ht="15">
      <c r="A179" s="325" t="s">
        <v>113</v>
      </c>
      <c r="B179" s="326" t="s">
        <v>34</v>
      </c>
      <c r="C179" s="327" t="s">
        <v>34</v>
      </c>
      <c r="D179" s="328" t="s">
        <v>34</v>
      </c>
      <c r="E179" s="329" t="s">
        <v>34</v>
      </c>
    </row>
    <row r="180" spans="1:5" ht="22.5">
      <c r="A180" s="330" t="s">
        <v>21</v>
      </c>
      <c r="B180" s="326" t="s">
        <v>34</v>
      </c>
      <c r="C180" s="342">
        <f>C181</f>
        <v>1879.3999999999999</v>
      </c>
      <c r="D180" s="343">
        <f>D182+D190</f>
        <v>7753.5</v>
      </c>
      <c r="E180" s="344">
        <f>C180+D180</f>
        <v>9632.9</v>
      </c>
    </row>
    <row r="181" spans="1:5" ht="22.5">
      <c r="A181" s="325" t="s">
        <v>22</v>
      </c>
      <c r="B181" s="326" t="s">
        <v>34</v>
      </c>
      <c r="C181" s="342">
        <f>C193</f>
        <v>1879.3999999999999</v>
      </c>
      <c r="D181" s="343" t="s">
        <v>34</v>
      </c>
      <c r="E181" s="344">
        <f>C181</f>
        <v>1879.3999999999999</v>
      </c>
    </row>
    <row r="182" spans="1:5" ht="22.5">
      <c r="A182" s="325" t="s">
        <v>114</v>
      </c>
      <c r="B182" s="326" t="s">
        <v>34</v>
      </c>
      <c r="C182" s="342"/>
      <c r="D182" s="343">
        <f>D183+D184</f>
        <v>7395</v>
      </c>
      <c r="E182" s="344">
        <f>C182+D182</f>
        <v>7395</v>
      </c>
    </row>
    <row r="183" spans="1:5" ht="30.75" thickBot="1">
      <c r="A183" s="331" t="s">
        <v>115</v>
      </c>
      <c r="B183" s="327">
        <v>25010000</v>
      </c>
      <c r="C183" s="342" t="s">
        <v>34</v>
      </c>
      <c r="D183" s="343">
        <v>130.80000000000001</v>
      </c>
      <c r="E183" s="344">
        <f t="shared" ref="E183:E190" si="5">D183</f>
        <v>130.80000000000001</v>
      </c>
    </row>
    <row r="184" spans="1:5" ht="23.25" thickBot="1">
      <c r="A184" s="363" t="s">
        <v>43</v>
      </c>
      <c r="B184" s="364">
        <v>25020000</v>
      </c>
      <c r="C184" s="342"/>
      <c r="D184" s="343">
        <f>D185+D186</f>
        <v>7264.2</v>
      </c>
      <c r="E184" s="344">
        <f t="shared" si="5"/>
        <v>7264.2</v>
      </c>
    </row>
    <row r="185" spans="1:5" ht="22.5">
      <c r="A185" s="362" t="s">
        <v>44</v>
      </c>
      <c r="B185" s="328">
        <v>25020100</v>
      </c>
      <c r="C185" s="342"/>
      <c r="D185" s="343">
        <v>1719.3</v>
      </c>
      <c r="E185" s="344">
        <f t="shared" si="5"/>
        <v>1719.3</v>
      </c>
    </row>
    <row r="186" spans="1:5" ht="60">
      <c r="A186" s="362" t="s">
        <v>45</v>
      </c>
      <c r="B186" s="327">
        <v>25020200</v>
      </c>
      <c r="C186" s="342" t="s">
        <v>34</v>
      </c>
      <c r="D186" s="342">
        <v>5544.9</v>
      </c>
      <c r="E186" s="344">
        <f t="shared" si="5"/>
        <v>5544.9</v>
      </c>
    </row>
    <row r="187" spans="1:5" ht="22.5" hidden="1">
      <c r="A187" s="332" t="s">
        <v>40</v>
      </c>
      <c r="B187" s="333"/>
      <c r="C187" s="342"/>
      <c r="D187" s="346">
        <v>0</v>
      </c>
      <c r="E187" s="344">
        <f t="shared" si="5"/>
        <v>0</v>
      </c>
    </row>
    <row r="188" spans="1:5" ht="22.5" hidden="1">
      <c r="A188" s="331" t="s">
        <v>118</v>
      </c>
      <c r="B188" s="326"/>
      <c r="C188" s="342" t="s">
        <v>34</v>
      </c>
      <c r="D188" s="345"/>
      <c r="E188" s="344">
        <f t="shared" si="5"/>
        <v>0</v>
      </c>
    </row>
    <row r="189" spans="1:5" ht="22.5" hidden="1">
      <c r="A189" s="331" t="s">
        <v>119</v>
      </c>
      <c r="B189" s="326"/>
      <c r="C189" s="342" t="s">
        <v>34</v>
      </c>
      <c r="D189" s="345"/>
      <c r="E189" s="344">
        <f t="shared" si="5"/>
        <v>0</v>
      </c>
    </row>
    <row r="190" spans="1:5" ht="30">
      <c r="A190" s="334" t="s">
        <v>120</v>
      </c>
      <c r="B190" s="326"/>
      <c r="C190" s="342" t="s">
        <v>34</v>
      </c>
      <c r="D190" s="342">
        <v>358.5</v>
      </c>
      <c r="E190" s="344">
        <f t="shared" si="5"/>
        <v>358.5</v>
      </c>
    </row>
    <row r="191" spans="1:5" ht="22.5" hidden="1">
      <c r="A191" s="374" t="s">
        <v>121</v>
      </c>
      <c r="B191" s="326"/>
      <c r="C191" s="342" t="s">
        <v>34</v>
      </c>
      <c r="D191" s="345"/>
      <c r="E191" s="344"/>
    </row>
    <row r="192" spans="1:5" ht="22.5" hidden="1">
      <c r="A192" s="374"/>
      <c r="B192" s="326"/>
      <c r="C192" s="342" t="s">
        <v>34</v>
      </c>
      <c r="D192" s="342" t="s">
        <v>54</v>
      </c>
      <c r="E192" s="344" t="s">
        <v>54</v>
      </c>
    </row>
    <row r="193" spans="1:5" ht="30">
      <c r="A193" s="330" t="s">
        <v>175</v>
      </c>
      <c r="B193" s="326" t="s">
        <v>34</v>
      </c>
      <c r="C193" s="342">
        <f>C194</f>
        <v>1879.3999999999999</v>
      </c>
      <c r="D193" s="348">
        <f>D194+D220</f>
        <v>2388.8000000000002</v>
      </c>
      <c r="E193" s="344">
        <f>D193+C193</f>
        <v>4268.2</v>
      </c>
    </row>
    <row r="194" spans="1:5" ht="22.5">
      <c r="A194" s="335" t="s">
        <v>176</v>
      </c>
      <c r="B194" s="336" t="s">
        <v>124</v>
      </c>
      <c r="C194" s="342">
        <f>C195+C200</f>
        <v>1879.3999999999999</v>
      </c>
      <c r="D194" s="348">
        <f>D195+D200+D219</f>
        <v>2388.8000000000002</v>
      </c>
      <c r="E194" s="344">
        <f>D194+C194</f>
        <v>4268.2</v>
      </c>
    </row>
    <row r="195" spans="1:5" ht="22.5">
      <c r="A195" s="337" t="s">
        <v>125</v>
      </c>
      <c r="B195" s="336">
        <v>2100</v>
      </c>
      <c r="C195" s="342">
        <f>C196+C199</f>
        <v>1830.8</v>
      </c>
      <c r="D195" s="348">
        <f>D196+D199</f>
        <v>1144.5</v>
      </c>
      <c r="E195" s="344">
        <f>D195+C195</f>
        <v>2975.3</v>
      </c>
    </row>
    <row r="196" spans="1:5" ht="23.25">
      <c r="A196" s="338" t="s">
        <v>126</v>
      </c>
      <c r="B196" s="336" t="s">
        <v>127</v>
      </c>
      <c r="C196" s="349">
        <f>C197</f>
        <v>1502.1</v>
      </c>
      <c r="D196" s="350">
        <f>D197</f>
        <v>940.5</v>
      </c>
      <c r="E196" s="351">
        <f>D196+C196</f>
        <v>2442.6</v>
      </c>
    </row>
    <row r="197" spans="1:5" ht="22.5">
      <c r="A197" s="339" t="s">
        <v>128</v>
      </c>
      <c r="B197" s="336" t="s">
        <v>129</v>
      </c>
      <c r="C197" s="342">
        <v>1502.1</v>
      </c>
      <c r="D197" s="348">
        <v>940.5</v>
      </c>
      <c r="E197" s="344">
        <f>D197+C197</f>
        <v>2442.6</v>
      </c>
    </row>
    <row r="198" spans="1:5" ht="22.5">
      <c r="A198" s="339" t="s">
        <v>130</v>
      </c>
      <c r="B198" s="336" t="s">
        <v>131</v>
      </c>
      <c r="C198" s="342"/>
      <c r="D198" s="348"/>
      <c r="E198" s="344"/>
    </row>
    <row r="199" spans="1:5" ht="23.25">
      <c r="A199" s="338" t="s">
        <v>62</v>
      </c>
      <c r="B199" s="336" t="s">
        <v>132</v>
      </c>
      <c r="C199" s="349">
        <v>328.7</v>
      </c>
      <c r="D199" s="350">
        <v>204</v>
      </c>
      <c r="E199" s="351">
        <f>D199+C199</f>
        <v>532.70000000000005</v>
      </c>
    </row>
    <row r="200" spans="1:5" ht="22.5">
      <c r="A200" s="338" t="s">
        <v>177</v>
      </c>
      <c r="B200" s="336" t="s">
        <v>134</v>
      </c>
      <c r="C200" s="352">
        <f>C201+C204+C205+C207</f>
        <v>48.6</v>
      </c>
      <c r="D200" s="348">
        <f>SUM(D201+D204+D205+D207)</f>
        <v>1244.3</v>
      </c>
      <c r="E200" s="344">
        <f>D200+C200</f>
        <v>1292.8999999999999</v>
      </c>
    </row>
    <row r="201" spans="1:5" ht="22.5">
      <c r="A201" s="340" t="s">
        <v>26</v>
      </c>
      <c r="B201" s="336">
        <v>2210</v>
      </c>
      <c r="C201" s="342">
        <v>29.1</v>
      </c>
      <c r="D201" s="348">
        <v>125.2</v>
      </c>
      <c r="E201" s="344">
        <f>D201+C201</f>
        <v>154.30000000000001</v>
      </c>
    </row>
    <row r="202" spans="1:5" ht="22.5">
      <c r="A202" s="340" t="s">
        <v>135</v>
      </c>
      <c r="B202" s="336" t="s">
        <v>136</v>
      </c>
      <c r="C202" s="342"/>
      <c r="D202" s="348"/>
      <c r="E202" s="344"/>
    </row>
    <row r="203" spans="1:5" ht="23.25">
      <c r="A203" s="340" t="s">
        <v>137</v>
      </c>
      <c r="B203" s="336" t="s">
        <v>138</v>
      </c>
      <c r="C203" s="349"/>
      <c r="D203" s="350"/>
      <c r="E203" s="344"/>
    </row>
    <row r="204" spans="1:5" ht="22.5">
      <c r="A204" s="340" t="s">
        <v>64</v>
      </c>
      <c r="B204" s="336">
        <v>2240</v>
      </c>
      <c r="C204" s="342">
        <v>1</v>
      </c>
      <c r="D204" s="348">
        <v>1071</v>
      </c>
      <c r="E204" s="344">
        <f>D204+C204</f>
        <v>1072</v>
      </c>
    </row>
    <row r="205" spans="1:5" ht="22.5">
      <c r="A205" s="340" t="s">
        <v>139</v>
      </c>
      <c r="B205" s="336">
        <v>2250</v>
      </c>
      <c r="C205" s="342"/>
      <c r="D205" s="353"/>
      <c r="E205" s="347">
        <f>D205+C205</f>
        <v>0</v>
      </c>
    </row>
    <row r="206" spans="1:5" ht="23.25">
      <c r="A206" s="340" t="s">
        <v>140</v>
      </c>
      <c r="B206" s="336">
        <v>2260</v>
      </c>
      <c r="C206" s="342"/>
      <c r="D206" s="354"/>
      <c r="E206" s="355"/>
    </row>
    <row r="207" spans="1:5" ht="22.5">
      <c r="A207" s="340" t="s">
        <v>141</v>
      </c>
      <c r="B207" s="336" t="s">
        <v>142</v>
      </c>
      <c r="C207" s="359">
        <f>C208+C209+C210</f>
        <v>18.5</v>
      </c>
      <c r="D207" s="360">
        <f>D208+D209+D210</f>
        <v>48.1</v>
      </c>
      <c r="E207" s="359">
        <f>E208+E209+E210</f>
        <v>66.599999999999994</v>
      </c>
    </row>
    <row r="208" spans="1:5" ht="22.5">
      <c r="A208" s="339" t="s">
        <v>143</v>
      </c>
      <c r="B208" s="336">
        <v>2271</v>
      </c>
      <c r="C208" s="359">
        <v>9.4</v>
      </c>
      <c r="D208" s="360">
        <v>2</v>
      </c>
      <c r="E208" s="361">
        <f>C208+D208</f>
        <v>11.4</v>
      </c>
    </row>
    <row r="209" spans="1:5" ht="22.5">
      <c r="A209" s="341" t="s">
        <v>144</v>
      </c>
      <c r="B209" s="336">
        <v>2272</v>
      </c>
      <c r="C209" s="359">
        <v>1.1000000000000001</v>
      </c>
      <c r="D209" s="360">
        <v>6</v>
      </c>
      <c r="E209" s="361">
        <f>C209+D209</f>
        <v>7.1</v>
      </c>
    </row>
    <row r="210" spans="1:5" ht="23.25" thickBot="1">
      <c r="A210" s="339" t="s">
        <v>145</v>
      </c>
      <c r="B210" s="336">
        <v>2273</v>
      </c>
      <c r="C210" s="359">
        <v>8</v>
      </c>
      <c r="D210" s="360">
        <v>40.1</v>
      </c>
      <c r="E210" s="361">
        <f>C210+D210</f>
        <v>48.1</v>
      </c>
    </row>
    <row r="211" spans="1:5" ht="23.25" thickBot="1">
      <c r="A211" s="365" t="s">
        <v>86</v>
      </c>
      <c r="B211" s="364">
        <v>3000</v>
      </c>
      <c r="C211" s="356"/>
      <c r="D211" s="357"/>
      <c r="E211" s="358"/>
    </row>
    <row r="212" spans="1:5" ht="22.5">
      <c r="A212" s="366" t="s">
        <v>87</v>
      </c>
      <c r="B212" s="368">
        <v>3100</v>
      </c>
      <c r="C212" s="233">
        <f>C213</f>
        <v>0</v>
      </c>
      <c r="D212" s="370">
        <f>D213</f>
        <v>5364.8</v>
      </c>
      <c r="E212" s="371">
        <f>SUM(C212,D212)</f>
        <v>5364.8</v>
      </c>
    </row>
    <row r="213" spans="1:5" ht="22.5">
      <c r="A213" s="367" t="s">
        <v>51</v>
      </c>
      <c r="B213" s="369">
        <v>3110</v>
      </c>
      <c r="C213" s="234"/>
      <c r="D213" s="372">
        <v>5364.8</v>
      </c>
      <c r="E213" s="373">
        <f>SUM(C213,D213)</f>
        <v>5364.8</v>
      </c>
    </row>
  </sheetData>
  <mergeCells count="20">
    <mergeCell ref="A2:E2"/>
    <mergeCell ref="A135:A136"/>
    <mergeCell ref="A3:E3"/>
    <mergeCell ref="A4:D4"/>
    <mergeCell ref="A7:A8"/>
    <mergeCell ref="B7:B8"/>
    <mergeCell ref="C7:D7"/>
    <mergeCell ref="A105:A106"/>
    <mergeCell ref="B105:B106"/>
    <mergeCell ref="C105:D105"/>
    <mergeCell ref="A191:A192"/>
    <mergeCell ref="A176:A177"/>
    <mergeCell ref="B176:B177"/>
    <mergeCell ref="C176:D176"/>
    <mergeCell ref="E176:E177"/>
    <mergeCell ref="A119:E119"/>
    <mergeCell ref="A120:A121"/>
    <mergeCell ref="B120:B121"/>
    <mergeCell ref="C120:D120"/>
    <mergeCell ref="E120:E121"/>
  </mergeCells>
  <phoneticPr fontId="11" type="noConversion"/>
  <pageMargins left="0.7" right="0.7" top="0.75" bottom="0.75" header="0.3" footer="0.3"/>
  <pageSetup paperSize="9" scale="37" orientation="portrait" r:id="rId1"/>
  <rowBreaks count="2" manualBreakCount="2">
    <brk id="35" max="16383" man="1"/>
    <brk id="21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405" t="s">
        <v>0</v>
      </c>
      <c r="B2" s="405" t="s">
        <v>1</v>
      </c>
      <c r="C2" s="1">
        <v>2018</v>
      </c>
      <c r="D2" s="4">
        <v>2020</v>
      </c>
      <c r="E2" s="405" t="s">
        <v>12</v>
      </c>
      <c r="F2" s="405" t="s">
        <v>13</v>
      </c>
      <c r="G2" s="407" t="s">
        <v>14</v>
      </c>
      <c r="H2" s="403" t="s">
        <v>15</v>
      </c>
    </row>
    <row r="3" spans="1:8" ht="77.25" customHeight="1" thickBot="1">
      <c r="A3" s="406"/>
      <c r="B3" s="406"/>
      <c r="C3" s="2" t="s">
        <v>2</v>
      </c>
      <c r="D3" s="5" t="s">
        <v>3</v>
      </c>
      <c r="E3" s="406"/>
      <c r="F3" s="406"/>
      <c r="G3" s="408"/>
      <c r="H3" s="404"/>
    </row>
    <row r="4" spans="1:8" ht="36" customHeight="1" thickBot="1">
      <c r="A4" s="3">
        <v>2270</v>
      </c>
      <c r="B4" s="9" t="s">
        <v>8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5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9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10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6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11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1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Уточнений кошторис 2021 р.</vt:lpstr>
      <vt:lpstr>Лист2</vt:lpstr>
      <vt:lpstr>'Уточнений кошторис 2021 р.'!Область_печати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2024-02-28T10:36:39Z</cp:lastPrinted>
  <dcterms:created xsi:type="dcterms:W3CDTF">2019-02-11T10:48:55Z</dcterms:created>
  <dcterms:modified xsi:type="dcterms:W3CDTF">2024-02-29T13:57:14Z</dcterms:modified>
</cp:coreProperties>
</file>