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0955" windowHeight="9720"/>
  </bookViews>
  <sheets>
    <sheet name="2024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M13" i="2" l="1"/>
  <c r="L13" i="2"/>
  <c r="G13" i="2"/>
  <c r="K13" i="2" l="1"/>
  <c r="K14" i="2" s="1"/>
  <c r="E13" i="2"/>
  <c r="E14" i="2" s="1"/>
  <c r="M20" i="2"/>
  <c r="L20" i="2"/>
  <c r="L21" i="2" s="1"/>
  <c r="G20" i="2"/>
  <c r="E20" i="2"/>
  <c r="K20" i="2" s="1"/>
  <c r="K21" i="2" s="1"/>
  <c r="C21" i="2"/>
  <c r="D21" i="2"/>
  <c r="E21" i="2"/>
  <c r="F21" i="2"/>
  <c r="G21" i="2"/>
  <c r="H21" i="2"/>
  <c r="I21" i="2"/>
  <c r="J21" i="2"/>
  <c r="M21" i="2"/>
  <c r="B21" i="2"/>
  <c r="C14" i="2"/>
  <c r="D14" i="2"/>
  <c r="F14" i="2"/>
  <c r="G14" i="2"/>
  <c r="H14" i="2"/>
  <c r="I14" i="2"/>
  <c r="J14" i="2"/>
  <c r="L14" i="2"/>
  <c r="M14" i="2"/>
  <c r="N14" i="2"/>
  <c r="B14" i="2"/>
  <c r="J20" i="2" l="1"/>
  <c r="I20" i="2"/>
  <c r="H20" i="2"/>
  <c r="D20" i="2"/>
  <c r="C20" i="2"/>
  <c r="B20" i="2"/>
  <c r="I13" i="2"/>
  <c r="J13" i="2"/>
  <c r="H13" i="2"/>
  <c r="D13" i="2"/>
  <c r="D19" i="2" l="1"/>
  <c r="G19" i="2"/>
  <c r="J19" i="2"/>
  <c r="M19" i="2"/>
  <c r="D12" i="2"/>
  <c r="G12" i="2"/>
  <c r="J12" i="2"/>
  <c r="M12" i="2"/>
  <c r="M18" i="2"/>
  <c r="J18" i="2"/>
  <c r="G18" i="2"/>
  <c r="D18" i="2"/>
  <c r="M11" i="2"/>
  <c r="J11" i="2"/>
  <c r="G11" i="2"/>
  <c r="D11" i="2"/>
  <c r="M10" i="2"/>
  <c r="J10" i="2"/>
  <c r="G10" i="2"/>
  <c r="D10" i="2"/>
  <c r="M16" i="2"/>
  <c r="M17" i="2"/>
  <c r="M15" i="2"/>
  <c r="J17" i="2"/>
  <c r="J16" i="2"/>
  <c r="J15" i="2"/>
  <c r="G16" i="2"/>
  <c r="G17" i="2"/>
  <c r="G15" i="2"/>
  <c r="D16" i="2"/>
  <c r="D17" i="2"/>
  <c r="D15" i="2"/>
  <c r="J5" i="2"/>
  <c r="J6" i="2"/>
  <c r="J7" i="2"/>
  <c r="M9" i="2"/>
  <c r="J9" i="2"/>
  <c r="G9" i="2"/>
  <c r="D9" i="2"/>
  <c r="M8" i="2"/>
  <c r="J8" i="2"/>
  <c r="G8" i="2"/>
  <c r="D8" i="2"/>
  <c r="D7" i="2"/>
  <c r="D6" i="2"/>
  <c r="D5" i="2"/>
</calcChain>
</file>

<file path=xl/sharedStrings.xml><?xml version="1.0" encoding="utf-8"?>
<sst xmlns="http://schemas.openxmlformats.org/spreadsheetml/2006/main" count="37" uniqueCount="27">
  <si>
    <t>Контингент студентів</t>
  </si>
  <si>
    <t>на 01.01.2017</t>
  </si>
  <si>
    <t>Бюджет</t>
  </si>
  <si>
    <t>Контракт</t>
  </si>
  <si>
    <t>Разом</t>
  </si>
  <si>
    <t>на 01.01.2018</t>
  </si>
  <si>
    <t>% відхилення від попереднього року</t>
  </si>
  <si>
    <t>на 01.01.2019</t>
  </si>
  <si>
    <t>Таблиця №10</t>
  </si>
  <si>
    <t>на 01.01.2020</t>
  </si>
  <si>
    <t>на 01.10.2019</t>
  </si>
  <si>
    <t>на 01.10.2020</t>
  </si>
  <si>
    <t>Різниця</t>
  </si>
  <si>
    <t>на 01.01.2021</t>
  </si>
  <si>
    <t>Розрахунковий контингент</t>
  </si>
  <si>
    <t>Розрахунковий контингент з асп., докт.</t>
  </si>
  <si>
    <t>Контингент студентів з асп., докт.</t>
  </si>
  <si>
    <t>на 01.10.2021</t>
  </si>
  <si>
    <t>на 01.01.2022</t>
  </si>
  <si>
    <t>на 01.01.2023</t>
  </si>
  <si>
    <t>на 01.10.2022</t>
  </si>
  <si>
    <t>Період</t>
  </si>
  <si>
    <t>Військова кафедра</t>
  </si>
  <si>
    <t>на 01.01.2024</t>
  </si>
  <si>
    <t>на 01.10.2023</t>
  </si>
  <si>
    <t>на 01.10.2024</t>
  </si>
  <si>
    <t>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</si>
</sst>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/>
    <xf numFmtId="0" fontId="2" fillId="0" borderId="10" xfId="0" applyFont="1" applyBorder="1"/>
    <xf numFmtId="0" fontId="2" fillId="0" borderId="9" xfId="0" applyFont="1" applyBorder="1"/>
    <xf numFmtId="0" fontId="6" fillId="0" borderId="8" xfId="0" applyFont="1" applyBorder="1" applyAlignment="1">
      <alignment horizontal="center"/>
    </xf>
    <xf numFmtId="0" fontId="7" fillId="0" borderId="0" xfId="0" applyFont="1"/>
    <xf numFmtId="164" fontId="4" fillId="0" borderId="8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8" xfId="0" applyFont="1" applyBorder="1"/>
    <xf numFmtId="0" fontId="2" fillId="0" borderId="19" xfId="0" applyFont="1" applyBorder="1"/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2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20" xfId="0" applyFont="1" applyBorder="1"/>
    <xf numFmtId="0" fontId="4" fillId="0" borderId="18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11" xfId="0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3" xfId="0" applyFont="1" applyBorder="1" applyAlignment="1">
      <alignment wrapText="1"/>
    </xf>
    <xf numFmtId="2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L34" sqref="L34"/>
    </sheetView>
  </sheetViews>
  <sheetFormatPr defaultRowHeight="15" x14ac:dyDescent="0.25"/>
  <cols>
    <col min="1" max="1" width="15.140625" style="1" customWidth="1"/>
    <col min="2" max="2" width="9.42578125" style="1" customWidth="1"/>
    <col min="3" max="3" width="8.7109375" style="1" customWidth="1"/>
    <col min="4" max="4" width="9" style="1" customWidth="1"/>
    <col min="5" max="5" width="8.42578125" style="1" customWidth="1"/>
    <col min="6" max="6" width="8.28515625" style="1" customWidth="1"/>
    <col min="7" max="7" width="8.42578125" style="1" customWidth="1"/>
    <col min="8" max="12" width="9.140625" style="1"/>
    <col min="13" max="13" width="8" style="1" customWidth="1"/>
    <col min="14" max="14" width="12.42578125" style="1" customWidth="1"/>
    <col min="15" max="16384" width="9.140625" style="1"/>
  </cols>
  <sheetData>
    <row r="1" spans="1:14" x14ac:dyDescent="0.25">
      <c r="N1" s="1" t="s">
        <v>8</v>
      </c>
    </row>
    <row r="2" spans="1:14" ht="21" thickBot="1" x14ac:dyDescent="0.35">
      <c r="A2" s="21" t="s">
        <v>0</v>
      </c>
      <c r="B2" s="22"/>
      <c r="C2" s="22"/>
      <c r="D2" s="22"/>
      <c r="E2" s="21"/>
      <c r="F2" s="21"/>
      <c r="G2" s="21"/>
      <c r="H2" s="21"/>
      <c r="I2" s="21"/>
      <c r="J2" s="21"/>
      <c r="K2" s="22"/>
      <c r="L2" s="22"/>
      <c r="M2" s="22"/>
      <c r="N2" s="21"/>
    </row>
    <row r="3" spans="1:14" ht="51.75" customHeight="1" thickBot="1" x14ac:dyDescent="0.3">
      <c r="A3" s="23" t="s">
        <v>21</v>
      </c>
      <c r="B3" s="25" t="s">
        <v>0</v>
      </c>
      <c r="C3" s="26"/>
      <c r="D3" s="27"/>
      <c r="E3" s="25" t="s">
        <v>14</v>
      </c>
      <c r="F3" s="26"/>
      <c r="G3" s="27"/>
      <c r="H3" s="25" t="s">
        <v>16</v>
      </c>
      <c r="I3" s="26"/>
      <c r="J3" s="26"/>
      <c r="K3" s="25" t="s">
        <v>15</v>
      </c>
      <c r="L3" s="26"/>
      <c r="M3" s="27"/>
      <c r="N3" s="28" t="s">
        <v>22</v>
      </c>
    </row>
    <row r="4" spans="1:14" ht="22.5" customHeight="1" thickBot="1" x14ac:dyDescent="0.3">
      <c r="A4" s="24"/>
      <c r="B4" s="2" t="s">
        <v>2</v>
      </c>
      <c r="C4" s="3" t="s">
        <v>3</v>
      </c>
      <c r="D4" s="3" t="s">
        <v>4</v>
      </c>
      <c r="E4" s="4" t="s">
        <v>2</v>
      </c>
      <c r="F4" s="5" t="s">
        <v>3</v>
      </c>
      <c r="G4" s="6" t="s">
        <v>4</v>
      </c>
      <c r="H4" s="4" t="s">
        <v>2</v>
      </c>
      <c r="I4" s="5" t="s">
        <v>3</v>
      </c>
      <c r="J4" s="6" t="s">
        <v>4</v>
      </c>
      <c r="K4" s="4" t="s">
        <v>2</v>
      </c>
      <c r="L4" s="5" t="s">
        <v>3</v>
      </c>
      <c r="M4" s="6" t="s">
        <v>4</v>
      </c>
      <c r="N4" s="29"/>
    </row>
    <row r="5" spans="1:14" ht="15.75" hidden="1" x14ac:dyDescent="0.25">
      <c r="A5" s="18" t="s">
        <v>1</v>
      </c>
      <c r="B5" s="7">
        <v>4702</v>
      </c>
      <c r="C5" s="7">
        <v>5488</v>
      </c>
      <c r="D5" s="7">
        <f t="shared" ref="D5:D13" si="0">C5+B5</f>
        <v>10190</v>
      </c>
      <c r="E5" s="7"/>
      <c r="F5" s="7"/>
      <c r="G5" s="7"/>
      <c r="H5" s="7">
        <v>4779</v>
      </c>
      <c r="I5" s="7">
        <v>5517</v>
      </c>
      <c r="J5" s="7">
        <f t="shared" ref="J5:J13" si="1">I5+H5</f>
        <v>10296</v>
      </c>
      <c r="K5" s="7"/>
      <c r="L5" s="7"/>
      <c r="M5" s="7"/>
      <c r="N5" s="8">
        <v>478</v>
      </c>
    </row>
    <row r="6" spans="1:14" ht="15.75" hidden="1" x14ac:dyDescent="0.25">
      <c r="A6" s="17" t="s">
        <v>5</v>
      </c>
      <c r="B6" s="9">
        <v>4596</v>
      </c>
      <c r="C6" s="9">
        <v>5334</v>
      </c>
      <c r="D6" s="9">
        <f t="shared" si="0"/>
        <v>9930</v>
      </c>
      <c r="E6" s="9"/>
      <c r="F6" s="9"/>
      <c r="G6" s="16"/>
      <c r="H6" s="9">
        <v>4677</v>
      </c>
      <c r="I6" s="9">
        <v>5367</v>
      </c>
      <c r="J6" s="9">
        <f t="shared" si="1"/>
        <v>10044</v>
      </c>
      <c r="K6" s="9"/>
      <c r="L6" s="9"/>
      <c r="M6" s="16"/>
      <c r="N6" s="10">
        <v>380</v>
      </c>
    </row>
    <row r="7" spans="1:14" ht="15.75" hidden="1" x14ac:dyDescent="0.25">
      <c r="A7" s="17" t="s">
        <v>7</v>
      </c>
      <c r="B7" s="9">
        <v>4797</v>
      </c>
      <c r="C7" s="9">
        <v>5465</v>
      </c>
      <c r="D7" s="9">
        <f t="shared" si="0"/>
        <v>10262</v>
      </c>
      <c r="E7" s="9"/>
      <c r="F7" s="9"/>
      <c r="G7" s="9"/>
      <c r="H7" s="9">
        <v>4871</v>
      </c>
      <c r="I7" s="9">
        <v>5492</v>
      </c>
      <c r="J7" s="9">
        <f t="shared" si="1"/>
        <v>10363</v>
      </c>
      <c r="K7" s="9"/>
      <c r="L7" s="9"/>
      <c r="M7" s="9"/>
      <c r="N7" s="10">
        <v>248</v>
      </c>
    </row>
    <row r="8" spans="1:14" ht="15.75" hidden="1" x14ac:dyDescent="0.25">
      <c r="A8" s="17" t="s">
        <v>9</v>
      </c>
      <c r="B8" s="9">
        <v>4760</v>
      </c>
      <c r="C8" s="9">
        <v>5274</v>
      </c>
      <c r="D8" s="9">
        <f t="shared" si="0"/>
        <v>10034</v>
      </c>
      <c r="E8" s="9">
        <v>7324</v>
      </c>
      <c r="F8" s="14">
        <v>5192</v>
      </c>
      <c r="G8" s="9">
        <f>F8+E8</f>
        <v>12516</v>
      </c>
      <c r="H8" s="9">
        <v>4847</v>
      </c>
      <c r="I8" s="9">
        <v>5308</v>
      </c>
      <c r="J8" s="9">
        <f t="shared" si="1"/>
        <v>10155</v>
      </c>
      <c r="K8" s="9">
        <v>7421.35</v>
      </c>
      <c r="L8" s="14">
        <v>5222.62</v>
      </c>
      <c r="M8" s="9">
        <f>L8+K8</f>
        <v>12643.970000000001</v>
      </c>
      <c r="N8" s="10">
        <v>269</v>
      </c>
    </row>
    <row r="9" spans="1:14" ht="15.75" hidden="1" x14ac:dyDescent="0.25">
      <c r="A9" s="17" t="s">
        <v>13</v>
      </c>
      <c r="B9" s="9">
        <v>4555</v>
      </c>
      <c r="C9" s="9">
        <v>4840</v>
      </c>
      <c r="D9" s="9">
        <f t="shared" si="0"/>
        <v>9395</v>
      </c>
      <c r="E9" s="9">
        <v>6931.7</v>
      </c>
      <c r="F9" s="9">
        <v>4777</v>
      </c>
      <c r="G9" s="9">
        <f>F9+E9</f>
        <v>11708.7</v>
      </c>
      <c r="H9" s="9">
        <v>4652</v>
      </c>
      <c r="I9" s="9">
        <v>4871</v>
      </c>
      <c r="J9" s="9">
        <f t="shared" si="1"/>
        <v>9523</v>
      </c>
      <c r="K9" s="9">
        <v>7041.2</v>
      </c>
      <c r="L9" s="9">
        <v>4806.87</v>
      </c>
      <c r="M9" s="9">
        <f>L9+K9</f>
        <v>11848.07</v>
      </c>
      <c r="N9" s="10">
        <v>279</v>
      </c>
    </row>
    <row r="10" spans="1:14" ht="15.75" hidden="1" x14ac:dyDescent="0.25">
      <c r="A10" s="17" t="s">
        <v>18</v>
      </c>
      <c r="B10" s="9">
        <v>3882</v>
      </c>
      <c r="C10" s="9">
        <v>4503</v>
      </c>
      <c r="D10" s="9">
        <f t="shared" si="0"/>
        <v>8385</v>
      </c>
      <c r="E10" s="9">
        <v>5885.47</v>
      </c>
      <c r="F10" s="9">
        <v>4349.38</v>
      </c>
      <c r="G10" s="9">
        <f>F10+E10</f>
        <v>10234.85</v>
      </c>
      <c r="H10" s="9">
        <v>3984</v>
      </c>
      <c r="I10" s="9">
        <v>4537</v>
      </c>
      <c r="J10" s="9">
        <f t="shared" si="1"/>
        <v>8521</v>
      </c>
      <c r="K10" s="9">
        <v>6001.67</v>
      </c>
      <c r="L10" s="9">
        <v>4382.38</v>
      </c>
      <c r="M10" s="9">
        <f>L10+K10</f>
        <v>10384.049999999999</v>
      </c>
      <c r="N10" s="10">
        <v>280</v>
      </c>
    </row>
    <row r="11" spans="1:14" ht="15.75" hidden="1" x14ac:dyDescent="0.25">
      <c r="A11" s="17" t="s">
        <v>19</v>
      </c>
      <c r="B11" s="9">
        <v>5081</v>
      </c>
      <c r="C11" s="9">
        <v>5865</v>
      </c>
      <c r="D11" s="9">
        <f t="shared" si="0"/>
        <v>10946</v>
      </c>
      <c r="E11" s="9">
        <v>7739.65</v>
      </c>
      <c r="F11" s="9">
        <v>6663.28</v>
      </c>
      <c r="G11" s="9">
        <f>F11+E11</f>
        <v>14402.93</v>
      </c>
      <c r="H11" s="9">
        <v>5186</v>
      </c>
      <c r="I11" s="9">
        <v>6049</v>
      </c>
      <c r="J11" s="9">
        <f t="shared" si="1"/>
        <v>11235</v>
      </c>
      <c r="K11" s="9">
        <v>7869.05</v>
      </c>
      <c r="L11" s="9">
        <v>6859.28</v>
      </c>
      <c r="M11" s="9">
        <f>L11+K11</f>
        <v>14728.33</v>
      </c>
      <c r="N11" s="10">
        <v>232</v>
      </c>
    </row>
    <row r="12" spans="1:14" ht="22.5" customHeight="1" x14ac:dyDescent="0.25">
      <c r="A12" s="17" t="s">
        <v>23</v>
      </c>
      <c r="B12" s="9">
        <v>4983</v>
      </c>
      <c r="C12" s="9">
        <v>6601</v>
      </c>
      <c r="D12" s="9">
        <f t="shared" si="0"/>
        <v>11584</v>
      </c>
      <c r="E12" s="9">
        <v>7613.62</v>
      </c>
      <c r="F12" s="9">
        <v>7935.8</v>
      </c>
      <c r="G12" s="9">
        <f>F12+E12</f>
        <v>15549.42</v>
      </c>
      <c r="H12" s="9">
        <v>5083</v>
      </c>
      <c r="I12" s="9">
        <v>6970</v>
      </c>
      <c r="J12" s="9">
        <f t="shared" si="1"/>
        <v>12053</v>
      </c>
      <c r="K12" s="9">
        <v>7727.12</v>
      </c>
      <c r="L12" s="9">
        <v>8330.2000000000007</v>
      </c>
      <c r="M12" s="9">
        <f>L12+K12</f>
        <v>16057.32</v>
      </c>
      <c r="N12" s="10">
        <v>202</v>
      </c>
    </row>
    <row r="13" spans="1:14" ht="21.75" customHeight="1" thickBot="1" x14ac:dyDescent="0.3">
      <c r="A13" s="34" t="s">
        <v>26</v>
      </c>
      <c r="B13" s="35">
        <v>4071</v>
      </c>
      <c r="C13" s="35">
        <v>5131</v>
      </c>
      <c r="D13" s="35">
        <f t="shared" si="0"/>
        <v>9202</v>
      </c>
      <c r="E13" s="35">
        <f>6310.48</f>
        <v>6310.48</v>
      </c>
      <c r="F13" s="36">
        <v>5988.28</v>
      </c>
      <c r="G13" s="35">
        <f>F13+E13</f>
        <v>12298.759999999998</v>
      </c>
      <c r="H13" s="35">
        <f>B13+118+6+1</f>
        <v>4196</v>
      </c>
      <c r="I13" s="35">
        <f>C13+343+5+2</f>
        <v>5481</v>
      </c>
      <c r="J13" s="35">
        <f t="shared" si="1"/>
        <v>9677</v>
      </c>
      <c r="K13" s="35">
        <f>E13+271.9</f>
        <v>6582.3799999999992</v>
      </c>
      <c r="L13" s="36">
        <f>F13+756.4</f>
        <v>6744.6799999999994</v>
      </c>
      <c r="M13" s="35">
        <f>L13+K13</f>
        <v>13327.059999999998</v>
      </c>
      <c r="N13" s="37">
        <v>143</v>
      </c>
    </row>
    <row r="14" spans="1:14" ht="39" customHeight="1" thickBot="1" x14ac:dyDescent="0.3">
      <c r="A14" s="41" t="s">
        <v>6</v>
      </c>
      <c r="B14" s="42">
        <f>(B13-B12)/B12*100</f>
        <v>-18.302227573750756</v>
      </c>
      <c r="C14" s="42">
        <f t="shared" ref="C14:N14" si="2">(C13-C12)/C12*100</f>
        <v>-22.269353128313892</v>
      </c>
      <c r="D14" s="42">
        <f t="shared" si="2"/>
        <v>-20.562845303867402</v>
      </c>
      <c r="E14" s="42">
        <f t="shared" si="2"/>
        <v>-17.115905443140061</v>
      </c>
      <c r="F14" s="42">
        <f t="shared" si="2"/>
        <v>-24.540941051941839</v>
      </c>
      <c r="G14" s="42">
        <f t="shared" si="2"/>
        <v>-20.905345665626125</v>
      </c>
      <c r="H14" s="42">
        <f t="shared" si="2"/>
        <v>-17.450324611449929</v>
      </c>
      <c r="I14" s="42">
        <f t="shared" si="2"/>
        <v>-21.362984218077475</v>
      </c>
      <c r="J14" s="42">
        <f t="shared" si="2"/>
        <v>-19.712934539118894</v>
      </c>
      <c r="K14" s="42">
        <f t="shared" si="2"/>
        <v>-14.814575158661969</v>
      </c>
      <c r="L14" s="42">
        <f t="shared" si="2"/>
        <v>-19.033396557105487</v>
      </c>
      <c r="M14" s="42">
        <f t="shared" si="2"/>
        <v>-17.003210996604675</v>
      </c>
      <c r="N14" s="43">
        <f t="shared" si="2"/>
        <v>-29.207920792079207</v>
      </c>
    </row>
    <row r="15" spans="1:14" hidden="1" x14ac:dyDescent="0.25">
      <c r="A15" s="38" t="s">
        <v>10</v>
      </c>
      <c r="B15" s="39">
        <v>4897</v>
      </c>
      <c r="C15" s="39"/>
      <c r="D15" s="39">
        <f t="shared" ref="D15:D20" si="3">B15+C15</f>
        <v>4897</v>
      </c>
      <c r="E15" s="39">
        <v>7505.09</v>
      </c>
      <c r="F15" s="39"/>
      <c r="G15" s="39">
        <f t="shared" ref="G15:G20" si="4">E15+F15</f>
        <v>7505.09</v>
      </c>
      <c r="H15" s="39">
        <v>4897</v>
      </c>
      <c r="I15" s="39"/>
      <c r="J15" s="39">
        <f t="shared" ref="J15:J20" si="5">H15+I15</f>
        <v>4897</v>
      </c>
      <c r="K15" s="39">
        <v>7505.09</v>
      </c>
      <c r="L15" s="39"/>
      <c r="M15" s="39">
        <f t="shared" ref="M15:M20" si="6">K15+L15</f>
        <v>7505.09</v>
      </c>
      <c r="N15" s="40"/>
    </row>
    <row r="16" spans="1:14" hidden="1" x14ac:dyDescent="0.25">
      <c r="A16" s="12" t="s">
        <v>11</v>
      </c>
      <c r="B16" s="11">
        <v>4699</v>
      </c>
      <c r="C16" s="11">
        <v>4771</v>
      </c>
      <c r="D16" s="11">
        <f t="shared" si="3"/>
        <v>9470</v>
      </c>
      <c r="E16" s="11">
        <v>7116.32</v>
      </c>
      <c r="F16" s="11">
        <v>4709.4399999999996</v>
      </c>
      <c r="G16" s="11">
        <f t="shared" si="4"/>
        <v>11825.759999999998</v>
      </c>
      <c r="H16" s="11">
        <v>4699</v>
      </c>
      <c r="I16" s="11">
        <v>4800</v>
      </c>
      <c r="J16" s="11">
        <f t="shared" si="5"/>
        <v>9499</v>
      </c>
      <c r="K16" s="11">
        <v>7116.32</v>
      </c>
      <c r="L16" s="11">
        <v>4735.9399999999996</v>
      </c>
      <c r="M16" s="11">
        <f t="shared" si="6"/>
        <v>11852.259999999998</v>
      </c>
      <c r="N16" s="13"/>
    </row>
    <row r="17" spans="1:14" hidden="1" x14ac:dyDescent="0.25">
      <c r="A17" s="12" t="s">
        <v>17</v>
      </c>
      <c r="B17" s="11">
        <v>4027</v>
      </c>
      <c r="C17" s="11">
        <v>4626</v>
      </c>
      <c r="D17" s="11">
        <f t="shared" si="3"/>
        <v>8653</v>
      </c>
      <c r="E17" s="11">
        <v>6085.2</v>
      </c>
      <c r="F17" s="11">
        <v>4478.3</v>
      </c>
      <c r="G17" s="11">
        <f t="shared" si="4"/>
        <v>10563.5</v>
      </c>
      <c r="H17" s="11">
        <v>4027</v>
      </c>
      <c r="I17" s="11">
        <v>4626</v>
      </c>
      <c r="J17" s="11">
        <f t="shared" si="5"/>
        <v>8653</v>
      </c>
      <c r="K17" s="11">
        <v>6085.2</v>
      </c>
      <c r="L17" s="11">
        <v>4478.3</v>
      </c>
      <c r="M17" s="11">
        <f t="shared" si="6"/>
        <v>10563.5</v>
      </c>
      <c r="N17" s="13"/>
    </row>
    <row r="18" spans="1:14" hidden="1" x14ac:dyDescent="0.25">
      <c r="A18" s="12" t="s">
        <v>20</v>
      </c>
      <c r="B18" s="11">
        <v>4597</v>
      </c>
      <c r="C18" s="11">
        <v>5865</v>
      </c>
      <c r="D18" s="11">
        <f t="shared" si="3"/>
        <v>10462</v>
      </c>
      <c r="E18" s="11">
        <v>7192.91</v>
      </c>
      <c r="F18" s="11">
        <v>6663.3</v>
      </c>
      <c r="G18" s="11">
        <f t="shared" si="4"/>
        <v>13856.21</v>
      </c>
      <c r="H18" s="11">
        <v>4696</v>
      </c>
      <c r="I18" s="11">
        <v>6049</v>
      </c>
      <c r="J18" s="11">
        <f t="shared" si="5"/>
        <v>10745</v>
      </c>
      <c r="K18" s="11">
        <v>7307.71</v>
      </c>
      <c r="L18" s="11">
        <v>6859.28</v>
      </c>
      <c r="M18" s="11">
        <f t="shared" si="6"/>
        <v>14166.99</v>
      </c>
      <c r="N18" s="13"/>
    </row>
    <row r="19" spans="1:14" x14ac:dyDescent="0.25">
      <c r="A19" s="12" t="s">
        <v>24</v>
      </c>
      <c r="B19" s="19">
        <v>4958</v>
      </c>
      <c r="C19" s="19">
        <v>6756</v>
      </c>
      <c r="D19" s="11">
        <f t="shared" si="3"/>
        <v>11714</v>
      </c>
      <c r="E19" s="19">
        <v>7617.37</v>
      </c>
      <c r="F19" s="19">
        <v>8167.1</v>
      </c>
      <c r="G19" s="11">
        <f t="shared" si="4"/>
        <v>15784.470000000001</v>
      </c>
      <c r="H19" s="19">
        <v>5065</v>
      </c>
      <c r="I19" s="19">
        <v>7062</v>
      </c>
      <c r="J19" s="11">
        <f t="shared" si="5"/>
        <v>12127</v>
      </c>
      <c r="K19" s="19">
        <v>7738.57</v>
      </c>
      <c r="L19" s="19">
        <v>8491</v>
      </c>
      <c r="M19" s="11">
        <f t="shared" si="6"/>
        <v>16229.57</v>
      </c>
      <c r="N19" s="20"/>
    </row>
    <row r="20" spans="1:14" ht="15.75" thickBot="1" x14ac:dyDescent="0.3">
      <c r="A20" s="30" t="s">
        <v>25</v>
      </c>
      <c r="B20" s="19">
        <f>4060+46</f>
        <v>4106</v>
      </c>
      <c r="C20" s="19">
        <f>3905+1308+21+0</f>
        <v>5234</v>
      </c>
      <c r="D20" s="19">
        <f t="shared" si="3"/>
        <v>9340</v>
      </c>
      <c r="E20" s="19">
        <f>6543.18</f>
        <v>6543.18</v>
      </c>
      <c r="F20" s="19">
        <v>6216.6</v>
      </c>
      <c r="G20" s="19">
        <f t="shared" si="4"/>
        <v>12759.78</v>
      </c>
      <c r="H20" s="19">
        <f>B20+121</f>
        <v>4227</v>
      </c>
      <c r="I20" s="19">
        <f>C20+364</f>
        <v>5598</v>
      </c>
      <c r="J20" s="19">
        <f t="shared" si="5"/>
        <v>9825</v>
      </c>
      <c r="K20" s="19">
        <f>E20+135.64</f>
        <v>6678.8200000000006</v>
      </c>
      <c r="L20" s="19">
        <f>F20+390.64</f>
        <v>6607.2400000000007</v>
      </c>
      <c r="M20" s="19">
        <f t="shared" si="6"/>
        <v>13286.060000000001</v>
      </c>
      <c r="N20" s="20"/>
    </row>
    <row r="21" spans="1:14" ht="15.75" thickBot="1" x14ac:dyDescent="0.3">
      <c r="A21" s="31" t="s">
        <v>12</v>
      </c>
      <c r="B21" s="32">
        <f>B20-B19</f>
        <v>-852</v>
      </c>
      <c r="C21" s="32">
        <f t="shared" ref="C21:M21" si="7">C20-C19</f>
        <v>-1522</v>
      </c>
      <c r="D21" s="32">
        <f t="shared" si="7"/>
        <v>-2374</v>
      </c>
      <c r="E21" s="32">
        <f t="shared" si="7"/>
        <v>-1074.1899999999996</v>
      </c>
      <c r="F21" s="32">
        <f t="shared" si="7"/>
        <v>-1950.5</v>
      </c>
      <c r="G21" s="32">
        <f t="shared" si="7"/>
        <v>-3024.6900000000005</v>
      </c>
      <c r="H21" s="32">
        <f t="shared" si="7"/>
        <v>-838</v>
      </c>
      <c r="I21" s="32">
        <f t="shared" si="7"/>
        <v>-1464</v>
      </c>
      <c r="J21" s="32">
        <f t="shared" si="7"/>
        <v>-2302</v>
      </c>
      <c r="K21" s="32">
        <f t="shared" si="7"/>
        <v>-1059.7499999999991</v>
      </c>
      <c r="L21" s="32">
        <f t="shared" si="7"/>
        <v>-1883.7599999999993</v>
      </c>
      <c r="M21" s="32">
        <f t="shared" si="7"/>
        <v>-2943.5099999999984</v>
      </c>
      <c r="N21" s="33"/>
    </row>
  </sheetData>
  <mergeCells count="7">
    <mergeCell ref="A2:N2"/>
    <mergeCell ref="A3:A4"/>
    <mergeCell ref="B3:D3"/>
    <mergeCell ref="E3:G3"/>
    <mergeCell ref="H3:J3"/>
    <mergeCell ref="K3:M3"/>
    <mergeCell ref="N3:N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0" sqref="H30"/>
    </sheetView>
  </sheetViews>
  <sheetFormatPr defaultRowHeight="15" x14ac:dyDescent="0.25"/>
  <cols>
    <col min="1" max="16384" width="9.140625" style="15"/>
  </cols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2025-01-24T13:00:48Z</cp:lastPrinted>
  <dcterms:created xsi:type="dcterms:W3CDTF">2019-03-25T05:21:31Z</dcterms:created>
  <dcterms:modified xsi:type="dcterms:W3CDTF">2025-01-24T13:01:22Z</dcterms:modified>
</cp:coreProperties>
</file>