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8695" windowHeight="11940"/>
  </bookViews>
  <sheets>
    <sheet name="Уточнений кошторис 2020 р." sheetId="7" r:id="rId1"/>
    <sheet name="Лист2" sheetId="2" state="hidden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13" i="7" l="1"/>
  <c r="E13" i="7" s="1"/>
  <c r="C39" i="7"/>
  <c r="C38" i="7" s="1"/>
  <c r="D39" i="7"/>
  <c r="D38" i="7" s="1"/>
  <c r="E174" i="7"/>
  <c r="D173" i="7"/>
  <c r="E173" i="7" s="1"/>
  <c r="E153" i="7"/>
  <c r="E152" i="7"/>
  <c r="E151" i="7"/>
  <c r="D150" i="7"/>
  <c r="D143" i="7" s="1"/>
  <c r="C150" i="7"/>
  <c r="E148" i="7"/>
  <c r="E147" i="7"/>
  <c r="E144" i="7"/>
  <c r="C143" i="7"/>
  <c r="E142" i="7"/>
  <c r="E140" i="7"/>
  <c r="D139" i="7"/>
  <c r="C139" i="7"/>
  <c r="C138" i="7" s="1"/>
  <c r="C137" i="7" s="1"/>
  <c r="C136" i="7" s="1"/>
  <c r="C124" i="7" s="1"/>
  <c r="D138" i="7"/>
  <c r="E116" i="7"/>
  <c r="E115" i="7"/>
  <c r="D114" i="7"/>
  <c r="D113" i="7" s="1"/>
  <c r="D111" i="7" s="1"/>
  <c r="D108" i="7" s="1"/>
  <c r="C114" i="7"/>
  <c r="C113" i="7" s="1"/>
  <c r="C111" i="7" s="1"/>
  <c r="E100" i="7"/>
  <c r="E99" i="7"/>
  <c r="E98" i="7"/>
  <c r="E97" i="7"/>
  <c r="E96" i="7"/>
  <c r="E95" i="7"/>
  <c r="E94" i="7"/>
  <c r="E93" i="7"/>
  <c r="E92" i="7"/>
  <c r="D91" i="7"/>
  <c r="E91" i="7" s="1"/>
  <c r="C90" i="7"/>
  <c r="E89" i="7"/>
  <c r="E88" i="7"/>
  <c r="E87" i="7"/>
  <c r="E86" i="7"/>
  <c r="E85" i="7"/>
  <c r="D84" i="7"/>
  <c r="C84" i="7"/>
  <c r="E84" i="7" s="1"/>
  <c r="E83" i="7"/>
  <c r="E82" i="7"/>
  <c r="D81" i="7"/>
  <c r="C81" i="7"/>
  <c r="E81" i="7" s="1"/>
  <c r="E80" i="7"/>
  <c r="E79" i="7"/>
  <c r="D78" i="7"/>
  <c r="C78" i="7"/>
  <c r="E78" i="7" s="1"/>
  <c r="E77" i="7"/>
  <c r="D76" i="7"/>
  <c r="C76" i="7"/>
  <c r="E74" i="7"/>
  <c r="E73" i="7"/>
  <c r="E72" i="7"/>
  <c r="E71" i="7"/>
  <c r="D70" i="7"/>
  <c r="C70" i="7"/>
  <c r="E69" i="7"/>
  <c r="E68" i="7"/>
  <c r="E67" i="7"/>
  <c r="D66" i="7"/>
  <c r="C66" i="7"/>
  <c r="E65" i="7"/>
  <c r="E64" i="7"/>
  <c r="D63" i="7"/>
  <c r="C63" i="7"/>
  <c r="E62" i="7"/>
  <c r="E61" i="7"/>
  <c r="D60" i="7"/>
  <c r="C60" i="7"/>
  <c r="E59" i="7"/>
  <c r="E58" i="7"/>
  <c r="E57" i="7"/>
  <c r="E56" i="7"/>
  <c r="E55" i="7"/>
  <c r="E54" i="7"/>
  <c r="E53" i="7"/>
  <c r="E52" i="7" s="1"/>
  <c r="D52" i="7"/>
  <c r="C52" i="7"/>
  <c r="E51" i="7"/>
  <c r="E50" i="7"/>
  <c r="E49" i="7"/>
  <c r="E48" i="7"/>
  <c r="E47" i="7"/>
  <c r="E46" i="7"/>
  <c r="E45" i="7"/>
  <c r="D44" i="7"/>
  <c r="C44" i="7"/>
  <c r="E43" i="7"/>
  <c r="E42" i="7"/>
  <c r="E41" i="7"/>
  <c r="D40" i="7"/>
  <c r="C40" i="7"/>
  <c r="E32" i="7"/>
  <c r="D31" i="7"/>
  <c r="E31" i="7" s="1"/>
  <c r="E30" i="7"/>
  <c r="D28" i="7"/>
  <c r="E27" i="7"/>
  <c r="E26" i="7"/>
  <c r="E25" i="7"/>
  <c r="E24" i="7"/>
  <c r="D22" i="7"/>
  <c r="E22" i="7" s="1"/>
  <c r="E21" i="7"/>
  <c r="E20" i="7"/>
  <c r="E19" i="7"/>
  <c r="E18" i="7"/>
  <c r="D16" i="7"/>
  <c r="E16" i="7" s="1"/>
  <c r="E15" i="7"/>
  <c r="E14" i="7"/>
  <c r="D90" i="7" l="1"/>
  <c r="D75" i="7" s="1"/>
  <c r="D172" i="7"/>
  <c r="E172" i="7" s="1"/>
  <c r="E70" i="7"/>
  <c r="E38" i="7"/>
  <c r="D10" i="7"/>
  <c r="E143" i="7"/>
  <c r="D37" i="7"/>
  <c r="E44" i="7"/>
  <c r="C36" i="7"/>
  <c r="E39" i="7"/>
  <c r="C37" i="7"/>
  <c r="E37" i="7" s="1"/>
  <c r="E60" i="7"/>
  <c r="E63" i="7"/>
  <c r="E66" i="7"/>
  <c r="C75" i="7"/>
  <c r="E75" i="7" s="1"/>
  <c r="E90" i="7"/>
  <c r="E114" i="7"/>
  <c r="E150" i="7"/>
  <c r="C34" i="7"/>
  <c r="C12" i="7" s="1"/>
  <c r="E111" i="7"/>
  <c r="C110" i="7"/>
  <c r="E124" i="7"/>
  <c r="C123" i="7"/>
  <c r="E138" i="7"/>
  <c r="E40" i="7"/>
  <c r="E76" i="7"/>
  <c r="E113" i="7"/>
  <c r="E139" i="7"/>
  <c r="D36" i="7"/>
  <c r="D34" i="7" s="1"/>
  <c r="D137" i="7"/>
  <c r="E34" i="7" l="1"/>
  <c r="E137" i="7"/>
  <c r="D136" i="7"/>
  <c r="E36" i="7"/>
  <c r="E110" i="7"/>
  <c r="C108" i="7"/>
  <c r="E108" i="7" s="1"/>
  <c r="E12" i="7"/>
  <c r="C10" i="7"/>
  <c r="E10" i="7" s="1"/>
  <c r="E136" i="7" l="1"/>
  <c r="D128" i="7"/>
  <c r="D126" i="7" l="1"/>
  <c r="E128" i="7"/>
  <c r="D125" i="7" l="1"/>
  <c r="E126" i="7"/>
  <c r="D123" i="7" l="1"/>
  <c r="E123" i="7" s="1"/>
  <c r="E125" i="7"/>
  <c r="H9" i="2" l="1"/>
  <c r="H8" i="2"/>
  <c r="H7" i="2"/>
  <c r="H6" i="2"/>
  <c r="H5" i="2"/>
  <c r="G9" i="2"/>
  <c r="G8" i="2"/>
  <c r="G7" i="2"/>
  <c r="G6" i="2"/>
  <c r="G5" i="2"/>
  <c r="F4" i="2"/>
  <c r="D4" i="2"/>
  <c r="H4" i="2"/>
  <c r="C4" i="2"/>
  <c r="G4" i="2"/>
  <c r="E4" i="2"/>
</calcChain>
</file>

<file path=xl/sharedStrings.xml><?xml version="1.0" encoding="utf-8"?>
<sst xmlns="http://schemas.openxmlformats.org/spreadsheetml/2006/main" count="254" uniqueCount="176">
  <si>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</si>
  <si>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</si>
  <si>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</si>
  <si>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</si>
  <si>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</si>
  <si>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Оплата теплопостачання</t>
  </si>
  <si>
    <t>Оплата природного газу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</si>
  <si>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</si>
  <si>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</si>
  <si>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</si>
  <si>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</si>
  <si>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</si>
  <si>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% зменьшення порівняно с 2018  роком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</si>
  <si>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</si>
  <si>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</si>
  <si>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</si>
  <si>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>Медикаменти та перев’язувальні матеріали</t>
  </si>
  <si>
    <t>Продукти харчування</t>
  </si>
  <si>
    <t>Показники</t>
  </si>
  <si>
    <t>Код</t>
  </si>
  <si>
    <t>Усього на рік</t>
  </si>
  <si>
    <t>НАДХОДЖЕННЯ - усього</t>
  </si>
  <si>
    <t>Надходження коштів із загального фонду бюджету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</si>
  <si>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</si>
  <si>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</si>
  <si>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Інші поточні видатки</t>
  </si>
  <si>
    <t>Капітальний ремонт</t>
  </si>
  <si>
    <t>Предмети, матеріали, обладнання та інвентар</t>
  </si>
  <si>
    <t>ФІНАНСОВИЙ ЗВІТ ПЛАНОВИХ ПОКАЗНИКІВ (КОШТОРИС ДОХОДІВ І ВИДАТКІВ) 2020 РОКУ</t>
  </si>
  <si>
    <t>Національний   університет "Запорізька політехніка"</t>
  </si>
  <si>
    <t>код та назва програмної класифікації видатків та кредитування державного бюджету -  2201160 Підготовка кадрів</t>
  </si>
  <si>
    <t>вищими навчальними закладами ІІІ і ІV рівнів акредитації та забезпечення діяльності їх баз практики</t>
  </si>
  <si>
    <t>загальний фонд</t>
  </si>
  <si>
    <t>спеціальний фонд</t>
  </si>
  <si>
    <t>разом</t>
  </si>
  <si>
    <t>х</t>
  </si>
  <si>
    <t xml:space="preserve">   Надходження коштів із загального фонду бюджету</t>
  </si>
  <si>
    <t xml:space="preserve">   Надходження коштів із спеціального фонду бюджету,  у т.ч.</t>
  </si>
  <si>
    <t xml:space="preserve"> за видами доходів за кодами класифікації доходів</t>
  </si>
  <si>
    <t>у т.ч.   власні надходження:</t>
  </si>
  <si>
    <t xml:space="preserve">   - надходження від плати за послуги, що надаються бюджетними установами згідно із законодавством</t>
  </si>
  <si>
    <t>(розписати за підгрупами)</t>
  </si>
  <si>
    <t>у т.ч.     плата за послуги, що надаються бюджетними установами згідно з їх основною діяльністю</t>
  </si>
  <si>
    <t>надходження бюджетних установ від реалізації в установленому порядку майна (крім нерухомого майна)</t>
  </si>
  <si>
    <t xml:space="preserve"> - інші джерела власних надходжень бюджетних установ</t>
  </si>
  <si>
    <t>у т.ч.       благодійни внески, гранти та дарунки</t>
  </si>
  <si>
    <t xml:space="preserve">               кошти, що отримують бюджетні установи від підприємств, організацій, фізичних осіб та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</si>
  <si>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                 кошти, що отримують вищі та професійно-технічні навчальні заклади від розміщення на депозитах тимчасово вільних бюджетних коштів, отриманих за надання платних послуг, якщо таким закладам надане відповідне право; кошти, що отримують державні і комунальні вищі навчальні заклади,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</si>
  <si>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 xml:space="preserve">                 кошти отримані від реалізації майнових прав на фільми, вихідні матеріали фільмів та фільмокопій, створені за бюджетні кошти як за державним замовленням,так і на умовах фінансової підтримки</t>
  </si>
  <si>
    <t xml:space="preserve"> - інші надходження, у т. ч.</t>
  </si>
  <si>
    <t xml:space="preserve"> - інші доходи ( розписати за кодами класифікації доходів бюджету )</t>
  </si>
  <si>
    <t xml:space="preserve"> у т.ч. субвенція з місцевого бюджету державному бюджету на виконання програм соціально-економічного та культурного розвитку регіонів</t>
  </si>
  <si>
    <t xml:space="preserve">ФІНАНСУВАННЯ </t>
  </si>
  <si>
    <t>Придбання обладнання і предметів довгострокового користування</t>
  </si>
  <si>
    <t>ФІНАНСУВАННЯ  - залишок на початок року</t>
  </si>
  <si>
    <r>
      <t>повернення кредитів до бюджету</t>
    </r>
    <r>
      <rPr>
        <sz val="18"/>
        <rFont val="Times New Roman"/>
        <family val="1"/>
        <charset val="204"/>
      </rPr>
      <t xml:space="preserve"> (розписати  за кодами програмної класифікації видатків та кредитування бюджету, класифікації кредитування бюджету)</t>
    </r>
  </si>
  <si>
    <t>**</t>
  </si>
  <si>
    <t>ВИДАТКИ - усього</t>
  </si>
  <si>
    <t>у тому числі за кодами економічної класіфікації видатків (КЕК)</t>
  </si>
  <si>
    <t xml:space="preserve"> Поточні видатки</t>
  </si>
  <si>
    <t>Видатки на товари та послуги</t>
  </si>
  <si>
    <t>Оплата праці і нарахування на заробітну плату</t>
  </si>
  <si>
    <t xml:space="preserve">Оплата праці </t>
  </si>
  <si>
    <t xml:space="preserve">Грошове забеспечення військовослужбовців         </t>
  </si>
  <si>
    <t>Нарахування на оплату праці</t>
  </si>
  <si>
    <t xml:space="preserve">                                                                                </t>
  </si>
  <si>
    <t>Оплата послуг (крім комунальних)</t>
  </si>
  <si>
    <t xml:space="preserve">       Видатки та заходи спеціального призначення</t>
  </si>
  <si>
    <t>Оплата комунальних послуг та енергоносіїв</t>
  </si>
  <si>
    <t>Оплата водопостачання  та водовідведення</t>
  </si>
  <si>
    <t xml:space="preserve">Оплата електроенергії </t>
  </si>
  <si>
    <t xml:space="preserve">Оплата інших комунальних  послуг </t>
  </si>
  <si>
    <t>Оплата інших енергоносіїв та  інших комунальних послуг</t>
  </si>
  <si>
    <t>Оплата енергосервісу</t>
  </si>
  <si>
    <t xml:space="preserve">Дослідження і розробки,окремі заходи по реалізації державних (регіональних) програм </t>
  </si>
  <si>
    <t>Дослідження і розробки, окремі заходи розвитку по реалізації державних ( регіональних ) програм</t>
  </si>
  <si>
    <t>Окремі заходи по реaлізації державних (регіональних ) програм, не віднесені до заходів розвитку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</si>
  <si>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</si>
  <si>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</si>
  <si>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</si>
  <si>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</si>
  <si>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 xml:space="preserve">Субсидії та поточні трансферти підприємствам (установам, організаціям) </t>
  </si>
  <si>
    <t>Поточні трансферти органам державного управління  інших  рівнів</t>
  </si>
  <si>
    <t>Поточні трансферти урядам іноземних держав та міждународним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</si>
  <si>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</si>
  <si>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</si>
  <si>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</si>
  <si>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</si>
  <si>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 xml:space="preserve"> Капітальні видатки</t>
  </si>
  <si>
    <t>Придбання основного капіталу</t>
  </si>
  <si>
    <t>Капітальне будівництво (придбання)</t>
  </si>
  <si>
    <t>Каппітальне будівництво (придбання) житла</t>
  </si>
  <si>
    <t>Каппітальне будівництво (придбання) інших об'єктів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</si>
  <si>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</si>
  <si>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</si>
  <si>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</si>
  <si>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</si>
  <si>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</si>
  <si>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</si>
  <si>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</si>
  <si>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 xml:space="preserve">Придбання землі та нематеріальних активів   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</si>
  <si>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</si>
  <si>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</si>
  <si>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</si>
  <si>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міждународним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</si>
  <si>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</si>
  <si>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</si>
  <si>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</si>
  <si>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</si>
  <si>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</si>
  <si>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</si>
  <si>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</si>
  <si>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 xml:space="preserve">код та назва програмної класифікації видатків та кредитування державного бюджету - 2201190 Виплата академічних </t>
  </si>
  <si>
    <t>стипендій студентам (курсантам) вищих навчальних закладів</t>
  </si>
  <si>
    <r>
      <t xml:space="preserve">код та назва програмної класифікації видатків та кредитування державного бюджету -  </t>
    </r>
    <r>
      <rPr>
        <b/>
        <u/>
        <sz val="16"/>
        <color rgb="FF0000FF"/>
        <rFont val="Times New Roman"/>
        <family val="1"/>
        <charset val="204"/>
      </rPr>
      <t>2201040  Наукова і науково-технічна діяльність закладів вищої освіти та наукових установ</t>
    </r>
  </si>
  <si>
    <t xml:space="preserve">РАЗОМ 
</t>
  </si>
  <si>
    <t>Залишок коштів на початок року</t>
  </si>
  <si>
    <t>Надходження коштів із спеціального фонду бюджету, у тому числі:</t>
  </si>
  <si>
    <t xml:space="preserve">  надходження від плати за послуги, що надаються бюджетними установами  згідно із законодавством </t>
  </si>
  <si>
    <t xml:space="preserve">  плата за послуги, що надаються бюджетними установами згідно з їх основною діяльністю</t>
  </si>
  <si>
    <t xml:space="preserve">  інші  джерела власних надходжень бюджетних установ</t>
  </si>
  <si>
    <t xml:space="preserve">  інші надходження, у тому числі:</t>
  </si>
  <si>
    <t xml:space="preserve">  інші доходи (розписати за кодами класифікації доходів бюджету) </t>
  </si>
  <si>
    <t xml:space="preserve"> фінансування (розписати за кодами класифікації фінансування бюджету  за типом боргового зобов'язання) </t>
  </si>
  <si>
    <t xml:space="preserve"> повернення кредитів до бюджету (розписати за кодами програмної класифікації видатків та кредитування бюджету, класифікації кредитування бюджету) </t>
  </si>
  <si>
    <t xml:space="preserve">ВИДАТКИ   - усього
</t>
  </si>
  <si>
    <r>
      <t>Поточні видатки</t>
    </r>
    <r>
      <rPr>
        <u/>
        <sz val="26"/>
        <color indexed="8"/>
        <rFont val="Times New Roman"/>
        <family val="1"/>
        <charset val="204"/>
      </rPr>
      <t> </t>
    </r>
  </si>
  <si>
    <t>2000 </t>
  </si>
  <si>
    <t>Оплата праці і нарахування на заробітну плату</t>
  </si>
  <si>
    <t>Оплата праці </t>
  </si>
  <si>
    <t>2110 </t>
  </si>
  <si>
    <t>Заробітна плата </t>
  </si>
  <si>
    <t>2111 </t>
  </si>
  <si>
    <t xml:space="preserve">Грошове забезпечення військовослужбовців </t>
  </si>
  <si>
    <t>2112 </t>
  </si>
  <si>
    <t>2120 </t>
  </si>
  <si>
    <r>
      <t>Використання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i/>
        <sz val="14"/>
        <color indexed="8"/>
        <rFont val="Times New Roman"/>
        <family val="1"/>
        <charset val="204"/>
      </rPr>
      <t>товарів і послуг</t>
    </r>
  </si>
  <si>
    <t>2200 </t>
  </si>
  <si>
    <t>Медикаменти та перев'язувальні матеріали </t>
  </si>
  <si>
    <t>2220 </t>
  </si>
  <si>
    <t>Продукти харчування </t>
  </si>
  <si>
    <t>2230 </t>
  </si>
  <si>
    <t>Видатки на відрядження </t>
  </si>
  <si>
    <t>Видатки та заходи спеціального призначення</t>
  </si>
  <si>
    <t>Оплата комунальних послуг та енергоносіїв </t>
  </si>
  <si>
    <t>2270 </t>
  </si>
  <si>
    <t>Оплата теплопостачання </t>
  </si>
  <si>
    <t>Оплата водопостачання  та  водовідведення </t>
  </si>
  <si>
    <t>Оплата електроенергії  </t>
  </si>
  <si>
    <t>Оплата природного газу </t>
  </si>
  <si>
    <t>2274 </t>
  </si>
  <si>
    <t>Оплата інших енергоносіїв та інших комунальних послуг</t>
  </si>
  <si>
    <t>Оплата енергосервісу </t>
  </si>
  <si>
    <t>Дослідження і розробки, окремі заходи по реалізації державних (регіональних) програм  </t>
  </si>
  <si>
    <t>Дослідження і розробки, окремі заходи розвитку по реалізації державних (регіональних) програм  </t>
  </si>
  <si>
    <t>2281 </t>
  </si>
  <si>
    <t>Окремі заходи по реалізації державних (регіональних) програм, не віднесені до заходів розвитку </t>
  </si>
  <si>
    <t>2282 </t>
  </si>
  <si>
    <t>Обслуговування внутрішніх боргових зобов’язань</t>
  </si>
  <si>
    <t>Обслуговування зовнішніх боргових зобов’язань</t>
  </si>
  <si>
    <r>
      <t>Поточні трансферти</t>
    </r>
    <r>
      <rPr>
        <i/>
        <sz val="14"/>
        <color indexed="8"/>
        <rFont val="Times New Roman"/>
        <family val="1"/>
        <charset val="204"/>
      </rPr>
      <t> </t>
    </r>
  </si>
  <si>
    <t>2600 </t>
  </si>
  <si>
    <t>Поточні трансферти органам державного управління інших рівнів </t>
  </si>
  <si>
    <t>Поточні трансферти урядам іноземних держав  та міжнародним організаціям</t>
  </si>
  <si>
    <t>Соціальне забезпечення </t>
  </si>
  <si>
    <t>Виплата пенсій і допомоги </t>
  </si>
  <si>
    <t>Стипендії </t>
  </si>
  <si>
    <t>Інші виплати населенню </t>
  </si>
  <si>
    <r>
      <t>Капітальні видатки</t>
    </r>
    <r>
      <rPr>
        <u/>
        <sz val="26"/>
        <color indexed="8"/>
        <rFont val="Times New Roman"/>
        <family val="1"/>
        <charset val="204"/>
      </rPr>
      <t> </t>
    </r>
  </si>
  <si>
    <r>
      <t>Придбання основного капіталу</t>
    </r>
    <r>
      <rPr>
        <sz val="14"/>
        <color indexed="8"/>
        <rFont val="Times New Roman"/>
        <family val="1"/>
        <charset val="204"/>
      </rPr>
      <t> </t>
    </r>
  </si>
  <si>
    <t>3100 </t>
  </si>
  <si>
    <t>Придбання обладнання і предметів довгострокового користування </t>
  </si>
  <si>
    <t>3110 </t>
  </si>
  <si>
    <t>тис. грн.</t>
  </si>
  <si>
    <t>УТОЧНЕНИЙ КОШТОРИС ЗА 2020 РІК</t>
  </si>
  <si>
    <t>Таблиця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</si>
</sst>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&quot;р.&quot;;[Red]\-#,##0&quot;р.&quot;"/>
    <numFmt numFmtId="165" formatCode="0.0"/>
    <numFmt numFmtId="166" formatCode="0.000"/>
    <numFmt numFmtId="167" formatCode="#,##0.00_р_."/>
    <numFmt numFmtId="169" formatCode="#,##0_р_."/>
    <numFmt numFmtId="170" formatCode="#,###.00"/>
    <numFmt numFmtId="171" formatCode="#,##0.0\ _₴"/>
  </numFmts>
  <fonts count="106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8"/>
      <name val="Calibri"/>
      <family val="2"/>
      <charset val="204"/>
    </font>
    <font>
      <b/>
      <sz val="18"/>
      <name val="Times New Roman"/>
      <family val="1"/>
      <charset val="204"/>
    </font>
    <font>
      <b/>
      <sz val="20"/>
      <color theme="1"/>
      <name val="Calibri"/>
      <family val="2"/>
      <charset val="204"/>
    </font>
    <font>
      <b/>
      <sz val="26"/>
      <color theme="1"/>
      <name val="Calibri"/>
      <family val="2"/>
      <charset val="204"/>
    </font>
    <font>
      <b/>
      <u/>
      <sz val="16"/>
      <color rgb="FFFF0000"/>
      <name val="Times New Roman"/>
      <family val="1"/>
      <charset val="204"/>
    </font>
    <font>
      <b/>
      <u/>
      <sz val="16"/>
      <color rgb="FF0000FF"/>
      <name val="Times New Roman"/>
      <family val="1"/>
      <charset val="204"/>
    </font>
    <font>
      <b/>
      <u/>
      <sz val="16"/>
      <color rgb="FF800080"/>
      <name val="Times New Roman"/>
      <family val="1"/>
      <charset val="204"/>
    </font>
    <font>
      <b/>
      <u/>
      <sz val="16"/>
      <color rgb="FFFF000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80008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8"/>
      <color rgb="FF800080"/>
      <name val="Times New Roman"/>
      <family val="1"/>
      <charset val="204"/>
    </font>
    <font>
      <b/>
      <u/>
      <sz val="26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4"/>
      <color rgb="FF0000FF"/>
      <name val="Times New Roman"/>
      <family val="1"/>
      <charset val="204"/>
    </font>
    <font>
      <b/>
      <u/>
      <sz val="14"/>
      <color rgb="FF800080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80008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b/>
      <i/>
      <sz val="14"/>
      <color rgb="FF80008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6"/>
      <color rgb="FF80008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6"/>
      <color rgb="FF800080"/>
      <name val="Calibri"/>
      <family val="2"/>
      <charset val="204"/>
    </font>
    <font>
      <b/>
      <sz val="16"/>
      <color rgb="FF7030A0"/>
      <name val="Times New Roman Cyr"/>
      <family val="1"/>
      <charset val="204"/>
    </font>
    <font>
      <b/>
      <sz val="16"/>
      <color rgb="FF0000FF"/>
      <name val="Times New Roman Cyr"/>
      <family val="1"/>
      <charset val="204"/>
    </font>
    <font>
      <b/>
      <sz val="16"/>
      <color rgb="FF80008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0"/>
      <color rgb="FF80008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name val="Arial Cyr"/>
      <family val="2"/>
      <charset val="204"/>
    </font>
    <font>
      <u/>
      <sz val="16"/>
      <color rgb="FF0000FF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1"/>
    </font>
    <font>
      <b/>
      <sz val="12"/>
      <color rgb="FF0000FF"/>
      <name val="Times New Roman Cyr"/>
      <charset val="1"/>
    </font>
    <font>
      <b/>
      <sz val="12"/>
      <color rgb="FF800080"/>
      <name val="Times New Roman Cyr"/>
      <charset val="1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rgb="FF0000FF"/>
      <name val="Times New Roman Cyr"/>
      <family val="1"/>
      <charset val="204"/>
    </font>
    <font>
      <sz val="12"/>
      <color rgb="FF80008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rgb="FF0000FF"/>
      <name val="Times New Roman Cyr"/>
      <family val="1"/>
      <charset val="204"/>
    </font>
    <font>
      <sz val="11"/>
      <color rgb="FF800080"/>
      <name val="Times New Roman Cyr"/>
      <family val="1"/>
      <charset val="204"/>
    </font>
    <font>
      <b/>
      <u/>
      <sz val="26"/>
      <name val="Times New Roman Cyr"/>
      <family val="1"/>
      <charset val="204"/>
    </font>
    <font>
      <b/>
      <u/>
      <sz val="11"/>
      <name val="Times New Roman Cyr"/>
      <family val="1"/>
      <charset val="204"/>
    </font>
    <font>
      <b/>
      <u/>
      <sz val="14"/>
      <color rgb="FF0000FF"/>
      <name val="Times New Roman Cyr"/>
      <family val="1"/>
      <charset val="204"/>
    </font>
    <font>
      <b/>
      <u/>
      <sz val="14"/>
      <color rgb="FF800080"/>
      <name val="Times New Roman Cyr"/>
      <family val="1"/>
      <charset val="204"/>
    </font>
    <font>
      <b/>
      <u/>
      <sz val="14"/>
      <color indexed="8"/>
      <name val="Times New Roman Cyr"/>
      <family val="1"/>
      <charset val="204"/>
    </font>
    <font>
      <b/>
      <sz val="14"/>
      <name val="Times New Roman Cyr"/>
      <charset val="1"/>
    </font>
    <font>
      <b/>
      <sz val="14"/>
      <color rgb="FF0000FF"/>
      <name val="Times New Roman Cyr"/>
      <family val="1"/>
      <charset val="204"/>
    </font>
    <font>
      <b/>
      <sz val="14"/>
      <color rgb="FF800080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u/>
      <sz val="20"/>
      <name val="Times New Roman Cyr"/>
      <family val="1"/>
      <charset val="204"/>
    </font>
    <font>
      <b/>
      <u/>
      <sz val="26"/>
      <color indexed="8"/>
      <name val="Times New Roman"/>
      <family val="1"/>
      <charset val="204"/>
    </font>
    <font>
      <u/>
      <sz val="26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rgb="FF0000FF"/>
      <name val="Times New Roman Cyr"/>
      <family val="1"/>
      <charset val="204"/>
    </font>
    <font>
      <b/>
      <i/>
      <sz val="14"/>
      <color rgb="FF800080"/>
      <name val="Times New Roman Cyr"/>
      <family val="1"/>
      <charset val="204"/>
    </font>
    <font>
      <b/>
      <i/>
      <sz val="14"/>
      <color indexed="8"/>
      <name val="Times New Roman Cyr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rgb="FF0000FF"/>
      <name val="Times New Roman"/>
      <family val="1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1"/>
    </font>
    <font>
      <b/>
      <sz val="11"/>
      <color rgb="FF0000FF"/>
      <name val="Times New Roman Cyr"/>
      <family val="1"/>
      <charset val="204"/>
    </font>
    <font>
      <b/>
      <sz val="11"/>
      <color rgb="FF800080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b/>
      <sz val="11"/>
      <color rgb="FF0000FF"/>
      <name val="Times New Roman"/>
      <family val="1"/>
      <charset val="204"/>
    </font>
    <font>
      <b/>
      <i/>
      <sz val="11"/>
      <color rgb="FF0000FF"/>
      <name val="Times New Roman Cyr"/>
      <family val="1"/>
      <charset val="204"/>
    </font>
    <font>
      <b/>
      <i/>
      <sz val="11"/>
      <color rgb="FF800080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1"/>
      <color indexed="16"/>
      <name val="Times New Roman Cyr"/>
      <family val="1"/>
      <charset val="204"/>
    </font>
    <font>
      <b/>
      <sz val="11"/>
      <color indexed="16"/>
      <name val="Times New Roman Cyr"/>
      <family val="1"/>
      <charset val="204"/>
    </font>
    <font>
      <b/>
      <u/>
      <sz val="11"/>
      <color rgb="FF0000FF"/>
      <name val="Times New Roman Cyr"/>
      <family val="1"/>
      <charset val="204"/>
    </font>
    <font>
      <b/>
      <u/>
      <sz val="14"/>
      <name val="Times New Roman Cyr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26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7" fillId="0" borderId="0"/>
  </cellStyleXfs>
  <cellXfs count="34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vertical="center" wrapText="1"/>
    </xf>
    <xf numFmtId="9" fontId="1" fillId="2" borderId="6" xfId="1" applyFont="1" applyFill="1" applyBorder="1" applyAlignment="1">
      <alignment vertical="center" wrapText="1"/>
    </xf>
    <xf numFmtId="167" fontId="7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9" fontId="1" fillId="0" borderId="8" xfId="1" applyFont="1" applyBorder="1" applyAlignment="1">
      <alignment vertical="center" wrapText="1"/>
    </xf>
    <xf numFmtId="10" fontId="1" fillId="0" borderId="8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9" fontId="1" fillId="0" borderId="9" xfId="1" applyFont="1" applyBorder="1" applyAlignment="1">
      <alignment vertical="center" wrapText="1"/>
    </xf>
    <xf numFmtId="10" fontId="1" fillId="0" borderId="9" xfId="1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 wrapText="1"/>
    </xf>
    <xf numFmtId="9" fontId="1" fillId="0" borderId="10" xfId="1" applyFont="1" applyBorder="1" applyAlignment="1">
      <alignment vertical="center" wrapText="1"/>
    </xf>
    <xf numFmtId="10" fontId="1" fillId="0" borderId="10" xfId="1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1" fillId="2" borderId="3" xfId="1" applyNumberFormat="1" applyFont="1" applyFill="1" applyBorder="1" applyAlignment="1">
      <alignment vertical="center" wrapText="1"/>
    </xf>
    <xf numFmtId="167" fontId="8" fillId="0" borderId="7" xfId="0" applyNumberFormat="1" applyFont="1" applyBorder="1" applyAlignment="1">
      <alignment vertical="center" wrapText="1"/>
    </xf>
    <xf numFmtId="166" fontId="1" fillId="2" borderId="7" xfId="0" applyNumberFormat="1" applyFont="1" applyFill="1" applyBorder="1" applyAlignment="1">
      <alignment vertical="center" wrapText="1"/>
    </xf>
    <xf numFmtId="0" fontId="0" fillId="0" borderId="0" xfId="0" applyFont="1"/>
    <xf numFmtId="0" fontId="15" fillId="6" borderId="0" xfId="0" applyFont="1" applyFill="1" applyBorder="1" applyAlignment="1">
      <alignment horizontal="left"/>
    </xf>
    <xf numFmtId="49" fontId="15" fillId="6" borderId="0" xfId="0" applyNumberFormat="1" applyFont="1" applyFill="1" applyBorder="1" applyAlignment="1">
      <alignment horizontal="left"/>
    </xf>
    <xf numFmtId="49" fontId="16" fillId="6" borderId="0" xfId="0" applyNumberFormat="1" applyFont="1" applyFill="1" applyBorder="1" applyAlignment="1">
      <alignment horizontal="right" wrapText="1"/>
    </xf>
    <xf numFmtId="167" fontId="17" fillId="6" borderId="0" xfId="0" applyNumberFormat="1" applyFont="1" applyFill="1" applyBorder="1" applyAlignment="1">
      <alignment horizontal="right" wrapText="1"/>
    </xf>
    <xf numFmtId="0" fontId="15" fillId="6" borderId="0" xfId="0" applyFont="1" applyFill="1" applyBorder="1"/>
    <xf numFmtId="0" fontId="15" fillId="0" borderId="0" xfId="0" applyFont="1" applyBorder="1"/>
    <xf numFmtId="0" fontId="18" fillId="6" borderId="0" xfId="0" applyNumberFormat="1" applyFont="1" applyFill="1" applyBorder="1" applyAlignment="1">
      <alignment horizontal="left"/>
    </xf>
    <xf numFmtId="0" fontId="18" fillId="0" borderId="0" xfId="0" applyNumberFormat="1" applyFont="1" applyBorder="1" applyAlignment="1">
      <alignment horizontal="left"/>
    </xf>
    <xf numFmtId="0" fontId="20" fillId="4" borderId="21" xfId="0" applyFont="1" applyFill="1" applyBorder="1" applyAlignment="1">
      <alignment horizontal="centerContinuous" vertical="top" wrapText="1"/>
    </xf>
    <xf numFmtId="167" fontId="21" fillId="4" borderId="42" xfId="0" applyNumberFormat="1" applyFont="1" applyFill="1" applyBorder="1" applyAlignment="1">
      <alignment horizontal="right" vertical="center" wrapText="1"/>
    </xf>
    <xf numFmtId="0" fontId="22" fillId="4" borderId="44" xfId="0" applyFont="1" applyFill="1" applyBorder="1" applyAlignment="1">
      <alignment horizontal="right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169" fontId="24" fillId="4" borderId="46" xfId="0" applyNumberFormat="1" applyFont="1" applyFill="1" applyBorder="1" applyAlignment="1">
      <alignment horizontal="right" vertical="top" wrapText="1"/>
    </xf>
    <xf numFmtId="0" fontId="25" fillId="4" borderId="45" xfId="0" applyFont="1" applyFill="1" applyBorder="1" applyAlignment="1">
      <alignment horizontal="right" vertical="top" wrapText="1"/>
    </xf>
    <xf numFmtId="0" fontId="23" fillId="4" borderId="6" xfId="0" applyFont="1" applyFill="1" applyBorder="1" applyAlignment="1">
      <alignment horizontal="center" vertical="top" wrapText="1"/>
    </xf>
    <xf numFmtId="0" fontId="26" fillId="5" borderId="28" xfId="0" applyFont="1" applyFill="1" applyBorder="1" applyAlignment="1">
      <alignment horizontal="center" wrapText="1"/>
    </xf>
    <xf numFmtId="0" fontId="27" fillId="5" borderId="7" xfId="0" applyFont="1" applyFill="1" applyBorder="1" applyAlignment="1">
      <alignment horizontal="center"/>
    </xf>
    <xf numFmtId="167" fontId="28" fillId="5" borderId="7" xfId="0" applyNumberFormat="1" applyFont="1" applyFill="1" applyBorder="1" applyAlignment="1">
      <alignment horizontal="right" wrapText="1"/>
    </xf>
    <xf numFmtId="167" fontId="29" fillId="5" borderId="24" xfId="0" applyNumberFormat="1" applyFont="1" applyFill="1" applyBorder="1" applyAlignment="1">
      <alignment horizontal="right" wrapText="1"/>
    </xf>
    <xf numFmtId="167" fontId="7" fillId="5" borderId="7" xfId="0" applyNumberFormat="1" applyFont="1" applyFill="1" applyBorder="1" applyAlignment="1">
      <alignment horizontal="right" wrapText="1"/>
    </xf>
    <xf numFmtId="0" fontId="30" fillId="4" borderId="17" xfId="0" applyFont="1" applyFill="1" applyBorder="1" applyAlignment="1">
      <alignment horizontal="left" wrapText="1"/>
    </xf>
    <xf numFmtId="0" fontId="31" fillId="4" borderId="6" xfId="0" applyFont="1" applyFill="1" applyBorder="1" applyAlignment="1">
      <alignment horizontal="center"/>
    </xf>
    <xf numFmtId="167" fontId="32" fillId="4" borderId="6" xfId="0" applyNumberFormat="1" applyFont="1" applyFill="1" applyBorder="1" applyAlignment="1">
      <alignment horizontal="right" wrapText="1"/>
    </xf>
    <xf numFmtId="167" fontId="33" fillId="4" borderId="0" xfId="0" applyNumberFormat="1" applyFont="1" applyFill="1" applyBorder="1" applyAlignment="1">
      <alignment horizontal="right" wrapText="1"/>
    </xf>
    <xf numFmtId="167" fontId="6" fillId="4" borderId="6" xfId="0" applyNumberFormat="1" applyFont="1" applyFill="1" applyBorder="1" applyAlignment="1">
      <alignment horizontal="right" wrapText="1"/>
    </xf>
    <xf numFmtId="0" fontId="12" fillId="7" borderId="28" xfId="0" applyFont="1" applyFill="1" applyBorder="1" applyAlignment="1">
      <alignment horizontal="left" wrapText="1"/>
    </xf>
    <xf numFmtId="0" fontId="31" fillId="7" borderId="7" xfId="0" applyFont="1" applyFill="1" applyBorder="1" applyAlignment="1">
      <alignment horizontal="center"/>
    </xf>
    <xf numFmtId="167" fontId="32" fillId="7" borderId="7" xfId="0" applyNumberFormat="1" applyFont="1" applyFill="1" applyBorder="1" applyAlignment="1">
      <alignment horizontal="right" wrapText="1"/>
    </xf>
    <xf numFmtId="167" fontId="33" fillId="7" borderId="24" xfId="0" applyNumberFormat="1" applyFont="1" applyFill="1" applyBorder="1" applyAlignment="1">
      <alignment horizontal="right" wrapText="1"/>
    </xf>
    <xf numFmtId="167" fontId="6" fillId="7" borderId="7" xfId="0" applyNumberFormat="1" applyFont="1" applyFill="1" applyBorder="1" applyAlignment="1">
      <alignment horizontal="right" wrapText="1"/>
    </xf>
    <xf numFmtId="0" fontId="12" fillId="8" borderId="28" xfId="0" applyFont="1" applyFill="1" applyBorder="1" applyAlignment="1">
      <alignment horizontal="left" wrapText="1"/>
    </xf>
    <xf numFmtId="0" fontId="31" fillId="8" borderId="7" xfId="0" applyFont="1" applyFill="1" applyBorder="1" applyAlignment="1">
      <alignment horizontal="center"/>
    </xf>
    <xf numFmtId="167" fontId="32" fillId="8" borderId="7" xfId="0" applyNumberFormat="1" applyFont="1" applyFill="1" applyBorder="1" applyAlignment="1">
      <alignment horizontal="center" wrapText="1"/>
    </xf>
    <xf numFmtId="167" fontId="33" fillId="8" borderId="24" xfId="0" applyNumberFormat="1" applyFont="1" applyFill="1" applyBorder="1" applyAlignment="1">
      <alignment horizontal="right" wrapText="1"/>
    </xf>
    <xf numFmtId="167" fontId="6" fillId="8" borderId="7" xfId="0" applyNumberFormat="1" applyFont="1" applyFill="1" applyBorder="1" applyAlignment="1">
      <alignment horizontal="right" wrapText="1"/>
    </xf>
    <xf numFmtId="0" fontId="12" fillId="4" borderId="47" xfId="0" applyFont="1" applyFill="1" applyBorder="1" applyAlignment="1">
      <alignment wrapText="1"/>
    </xf>
    <xf numFmtId="0" fontId="19" fillId="4" borderId="18" xfId="0" applyFont="1" applyFill="1" applyBorder="1" applyAlignment="1"/>
    <xf numFmtId="167" fontId="32" fillId="4" borderId="18" xfId="0" applyNumberFormat="1" applyFont="1" applyFill="1" applyBorder="1" applyAlignment="1">
      <alignment horizontal="center" wrapText="1"/>
    </xf>
    <xf numFmtId="167" fontId="33" fillId="4" borderId="25" xfId="0" applyNumberFormat="1" applyFont="1" applyFill="1" applyBorder="1" applyAlignment="1">
      <alignment horizontal="right" wrapText="1"/>
    </xf>
    <xf numFmtId="167" fontId="6" fillId="4" borderId="18" xfId="0" applyNumberFormat="1" applyFont="1" applyFill="1" applyBorder="1" applyAlignment="1">
      <alignment horizontal="right" wrapText="1"/>
    </xf>
    <xf numFmtId="0" fontId="12" fillId="4" borderId="48" xfId="0" applyFont="1" applyFill="1" applyBorder="1" applyAlignment="1">
      <alignment wrapText="1"/>
    </xf>
    <xf numFmtId="0" fontId="31" fillId="4" borderId="37" xfId="0" applyFont="1" applyFill="1" applyBorder="1" applyAlignment="1">
      <alignment horizontal="center"/>
    </xf>
    <xf numFmtId="167" fontId="32" fillId="4" borderId="37" xfId="0" applyNumberFormat="1" applyFont="1" applyFill="1" applyBorder="1" applyAlignment="1">
      <alignment horizontal="center" wrapText="1"/>
    </xf>
    <xf numFmtId="167" fontId="33" fillId="4" borderId="49" xfId="0" applyNumberFormat="1" applyFont="1" applyFill="1" applyBorder="1" applyAlignment="1">
      <alignment horizontal="right" wrapText="1"/>
    </xf>
    <xf numFmtId="167" fontId="6" fillId="4" borderId="37" xfId="0" applyNumberFormat="1" applyFont="1" applyFill="1" applyBorder="1" applyAlignment="1">
      <alignment horizontal="right" wrapText="1"/>
    </xf>
    <xf numFmtId="0" fontId="34" fillId="5" borderId="28" xfId="0" applyFont="1" applyFill="1" applyBorder="1" applyAlignment="1">
      <alignment wrapText="1"/>
    </xf>
    <xf numFmtId="0" fontId="7" fillId="5" borderId="7" xfId="0" applyFont="1" applyFill="1" applyBorder="1" applyAlignment="1">
      <alignment horizontal="center"/>
    </xf>
    <xf numFmtId="167" fontId="28" fillId="5" borderId="7" xfId="0" applyNumberFormat="1" applyFont="1" applyFill="1" applyBorder="1" applyAlignment="1">
      <alignment horizontal="center" wrapText="1"/>
    </xf>
    <xf numFmtId="0" fontId="35" fillId="4" borderId="47" xfId="0" applyFont="1" applyFill="1" applyBorder="1" applyAlignment="1">
      <alignment wrapText="1"/>
    </xf>
    <xf numFmtId="0" fontId="31" fillId="4" borderId="18" xfId="0" applyFont="1" applyFill="1" applyBorder="1" applyAlignment="1">
      <alignment horizontal="center"/>
    </xf>
    <xf numFmtId="0" fontId="35" fillId="4" borderId="23" xfId="0" applyFont="1" applyFill="1" applyBorder="1" applyAlignment="1">
      <alignment wrapText="1"/>
    </xf>
    <xf numFmtId="0" fontId="31" fillId="4" borderId="19" xfId="0" applyFont="1" applyFill="1" applyBorder="1" applyAlignment="1">
      <alignment horizontal="center"/>
    </xf>
    <xf numFmtId="167" fontId="32" fillId="4" borderId="19" xfId="0" applyNumberFormat="1" applyFont="1" applyFill="1" applyBorder="1" applyAlignment="1">
      <alignment horizontal="center" wrapText="1"/>
    </xf>
    <xf numFmtId="167" fontId="33" fillId="4" borderId="26" xfId="0" applyNumberFormat="1" applyFont="1" applyFill="1" applyBorder="1" applyAlignment="1">
      <alignment horizontal="right" wrapText="1"/>
    </xf>
    <xf numFmtId="167" fontId="6" fillId="4" borderId="19" xfId="0" applyNumberFormat="1" applyFont="1" applyFill="1" applyBorder="1" applyAlignment="1">
      <alignment horizontal="right" wrapText="1"/>
    </xf>
    <xf numFmtId="0" fontId="35" fillId="4" borderId="48" xfId="0" applyFont="1" applyFill="1" applyBorder="1" applyAlignment="1">
      <alignment wrapText="1"/>
    </xf>
    <xf numFmtId="0" fontId="34" fillId="5" borderId="23" xfId="0" applyFont="1" applyFill="1" applyBorder="1" applyAlignment="1">
      <alignment wrapText="1"/>
    </xf>
    <xf numFmtId="0" fontId="27" fillId="5" borderId="19" xfId="0" applyFont="1" applyFill="1" applyBorder="1" applyAlignment="1">
      <alignment horizontal="center"/>
    </xf>
    <xf numFmtId="167" fontId="28" fillId="5" borderId="19" xfId="0" applyNumberFormat="1" applyFont="1" applyFill="1" applyBorder="1" applyAlignment="1">
      <alignment horizontal="center" wrapText="1"/>
    </xf>
    <xf numFmtId="167" fontId="29" fillId="5" borderId="26" xfId="0" applyNumberFormat="1" applyFont="1" applyFill="1" applyBorder="1" applyAlignment="1">
      <alignment horizontal="right" wrapText="1"/>
    </xf>
    <xf numFmtId="167" fontId="7" fillId="5" borderId="19" xfId="0" applyNumberFormat="1" applyFont="1" applyFill="1" applyBorder="1" applyAlignment="1">
      <alignment horizontal="right" wrapText="1"/>
    </xf>
    <xf numFmtId="0" fontId="36" fillId="4" borderId="48" xfId="0" applyFont="1" applyFill="1" applyBorder="1" applyAlignment="1">
      <alignment wrapText="1"/>
    </xf>
    <xf numFmtId="167" fontId="32" fillId="4" borderId="37" xfId="0" applyNumberFormat="1" applyFont="1" applyFill="1" applyBorder="1" applyAlignment="1">
      <alignment horizontal="right" wrapText="1"/>
    </xf>
    <xf numFmtId="0" fontId="37" fillId="5" borderId="2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167" fontId="38" fillId="5" borderId="7" xfId="0" applyNumberFormat="1" applyFont="1" applyFill="1" applyBorder="1" applyAlignment="1">
      <alignment horizontal="center" wrapText="1"/>
    </xf>
    <xf numFmtId="167" fontId="33" fillId="5" borderId="24" xfId="0" applyNumberFormat="1" applyFont="1" applyFill="1" applyBorder="1" applyAlignment="1">
      <alignment horizontal="right" wrapText="1"/>
    </xf>
    <xf numFmtId="167" fontId="6" fillId="5" borderId="7" xfId="0" applyNumberFormat="1" applyFont="1" applyFill="1" applyBorder="1" applyAlignment="1">
      <alignment horizontal="right" wrapText="1"/>
    </xf>
    <xf numFmtId="0" fontId="37" fillId="5" borderId="28" xfId="0" applyFont="1" applyFill="1" applyBorder="1" applyAlignment="1">
      <alignment horizontal="left" wrapText="1"/>
    </xf>
    <xf numFmtId="0" fontId="31" fillId="5" borderId="7" xfId="0" applyFont="1" applyFill="1" applyBorder="1" applyAlignment="1">
      <alignment horizontal="center"/>
    </xf>
    <xf numFmtId="167" fontId="32" fillId="5" borderId="7" xfId="0" applyNumberFormat="1" applyFont="1" applyFill="1" applyBorder="1" applyAlignment="1">
      <alignment horizontal="right" wrapText="1"/>
    </xf>
    <xf numFmtId="167" fontId="32" fillId="4" borderId="18" xfId="0" applyNumberFormat="1" applyFont="1" applyFill="1" applyBorder="1" applyAlignment="1">
      <alignment horizontal="right" wrapText="1"/>
    </xf>
    <xf numFmtId="0" fontId="30" fillId="4" borderId="23" xfId="0" applyFont="1" applyFill="1" applyBorder="1" applyAlignment="1">
      <alignment wrapText="1"/>
    </xf>
    <xf numFmtId="0" fontId="30" fillId="4" borderId="23" xfId="0" applyFont="1" applyFill="1" applyBorder="1" applyAlignment="1">
      <alignment horizontal="left" wrapText="1"/>
    </xf>
    <xf numFmtId="0" fontId="39" fillId="5" borderId="23" xfId="0" applyFont="1" applyFill="1" applyBorder="1" applyAlignment="1">
      <alignment wrapText="1"/>
    </xf>
    <xf numFmtId="0" fontId="7" fillId="5" borderId="19" xfId="0" applyFont="1" applyFill="1" applyBorder="1" applyAlignment="1">
      <alignment horizontal="center"/>
    </xf>
    <xf numFmtId="167" fontId="28" fillId="5" borderId="18" xfId="0" applyNumberFormat="1" applyFont="1" applyFill="1" applyBorder="1" applyAlignment="1">
      <alignment horizontal="center" wrapText="1"/>
    </xf>
    <xf numFmtId="167" fontId="7" fillId="5" borderId="18" xfId="0" applyNumberFormat="1" applyFont="1" applyFill="1" applyBorder="1" applyAlignment="1">
      <alignment horizontal="right" wrapText="1"/>
    </xf>
    <xf numFmtId="0" fontId="12" fillId="4" borderId="22" xfId="0" applyFont="1" applyFill="1" applyBorder="1" applyAlignment="1">
      <alignment horizontal="left" wrapText="1"/>
    </xf>
    <xf numFmtId="0" fontId="31" fillId="4" borderId="20" xfId="0" applyFont="1" applyFill="1" applyBorder="1" applyAlignment="1">
      <alignment horizontal="center"/>
    </xf>
    <xf numFmtId="167" fontId="32" fillId="4" borderId="20" xfId="0" applyNumberFormat="1" applyFont="1" applyFill="1" applyBorder="1" applyAlignment="1">
      <alignment horizontal="right" wrapText="1"/>
    </xf>
    <xf numFmtId="167" fontId="33" fillId="4" borderId="27" xfId="0" applyNumberFormat="1" applyFont="1" applyFill="1" applyBorder="1" applyAlignment="1">
      <alignment horizontal="right" wrapText="1"/>
    </xf>
    <xf numFmtId="167" fontId="6" fillId="4" borderId="20" xfId="0" applyNumberFormat="1" applyFont="1" applyFill="1" applyBorder="1" applyAlignment="1">
      <alignment horizontal="center" wrapText="1"/>
    </xf>
    <xf numFmtId="0" fontId="8" fillId="4" borderId="47" xfId="0" applyFont="1" applyFill="1" applyBorder="1" applyAlignment="1">
      <alignment horizontal="center" wrapText="1"/>
    </xf>
    <xf numFmtId="0" fontId="27" fillId="4" borderId="18" xfId="0" applyFont="1" applyFill="1" applyBorder="1" applyAlignment="1">
      <alignment horizontal="center"/>
    </xf>
    <xf numFmtId="167" fontId="28" fillId="4" borderId="18" xfId="0" applyNumberFormat="1" applyFont="1" applyFill="1" applyBorder="1" applyAlignment="1">
      <alignment horizontal="right" wrapText="1"/>
    </xf>
    <xf numFmtId="167" fontId="29" fillId="4" borderId="25" xfId="0" applyNumberFormat="1" applyFont="1" applyFill="1" applyBorder="1" applyAlignment="1">
      <alignment horizontal="right" wrapText="1"/>
    </xf>
    <xf numFmtId="167" fontId="7" fillId="4" borderId="18" xfId="0" applyNumberFormat="1" applyFont="1" applyFill="1" applyBorder="1" applyAlignment="1">
      <alignment horizontal="right" wrapText="1"/>
    </xf>
    <xf numFmtId="0" fontId="30" fillId="4" borderId="48" xfId="0" applyFont="1" applyFill="1" applyBorder="1" applyAlignment="1">
      <alignment wrapText="1"/>
    </xf>
    <xf numFmtId="0" fontId="26" fillId="8" borderId="28" xfId="0" applyFont="1" applyFill="1" applyBorder="1" applyAlignment="1">
      <alignment horizontal="center" wrapText="1"/>
    </xf>
    <xf numFmtId="0" fontId="27" fillId="8" borderId="7" xfId="0" applyFont="1" applyFill="1" applyBorder="1" applyAlignment="1">
      <alignment horizontal="center"/>
    </xf>
    <xf numFmtId="167" fontId="28" fillId="8" borderId="7" xfId="0" applyNumberFormat="1" applyFont="1" applyFill="1" applyBorder="1" applyAlignment="1">
      <alignment horizontal="right" wrapText="1"/>
    </xf>
    <xf numFmtId="167" fontId="29" fillId="8" borderId="24" xfId="0" applyNumberFormat="1" applyFont="1" applyFill="1" applyBorder="1" applyAlignment="1">
      <alignment horizontal="right" wrapText="1"/>
    </xf>
    <xf numFmtId="167" fontId="7" fillId="8" borderId="7" xfId="0" applyNumberFormat="1" applyFont="1" applyFill="1" applyBorder="1" applyAlignment="1">
      <alignment horizontal="right" wrapText="1"/>
    </xf>
    <xf numFmtId="0" fontId="12" fillId="4" borderId="47" xfId="0" applyFont="1" applyFill="1" applyBorder="1" applyAlignment="1">
      <alignment horizontal="center" wrapText="1"/>
    </xf>
    <xf numFmtId="0" fontId="12" fillId="4" borderId="23" xfId="0" applyFont="1" applyFill="1" applyBorder="1" applyAlignment="1">
      <alignment horizontal="left" wrapText="1"/>
    </xf>
    <xf numFmtId="167" fontId="32" fillId="4" borderId="19" xfId="0" applyNumberFormat="1" applyFont="1" applyFill="1" applyBorder="1" applyAlignment="1">
      <alignment horizontal="right" wrapText="1"/>
    </xf>
    <xf numFmtId="0" fontId="12" fillId="4" borderId="23" xfId="0" applyFont="1" applyFill="1" applyBorder="1" applyAlignment="1">
      <alignment wrapText="1"/>
    </xf>
    <xf numFmtId="0" fontId="40" fillId="4" borderId="23" xfId="0" applyFont="1" applyFill="1" applyBorder="1" applyAlignment="1">
      <alignment wrapText="1"/>
    </xf>
    <xf numFmtId="0" fontId="30" fillId="4" borderId="47" xfId="0" applyFont="1" applyFill="1" applyBorder="1" applyAlignment="1">
      <alignment wrapText="1"/>
    </xf>
    <xf numFmtId="167" fontId="41" fillId="4" borderId="19" xfId="0" applyNumberFormat="1" applyFont="1" applyFill="1" applyBorder="1" applyAlignment="1">
      <alignment horizontal="right" wrapText="1"/>
    </xf>
    <xf numFmtId="167" fontId="42" fillId="4" borderId="26" xfId="0" applyNumberFormat="1" applyFont="1" applyFill="1" applyBorder="1" applyAlignment="1">
      <alignment horizontal="right" wrapText="1"/>
    </xf>
    <xf numFmtId="0" fontId="30" fillId="4" borderId="22" xfId="0" applyFont="1" applyFill="1" applyBorder="1" applyAlignment="1">
      <alignment horizontal="left" wrapText="1"/>
    </xf>
    <xf numFmtId="167" fontId="6" fillId="4" borderId="20" xfId="0" applyNumberFormat="1" applyFont="1" applyFill="1" applyBorder="1" applyAlignment="1">
      <alignment horizontal="right" wrapText="1"/>
    </xf>
    <xf numFmtId="0" fontId="30" fillId="0" borderId="35" xfId="0" applyFont="1" applyFill="1" applyBorder="1" applyAlignment="1">
      <alignment horizontal="left" wrapText="1"/>
    </xf>
    <xf numFmtId="0" fontId="31" fillId="0" borderId="35" xfId="0" applyFont="1" applyFill="1" applyBorder="1" applyAlignment="1">
      <alignment horizontal="center"/>
    </xf>
    <xf numFmtId="167" fontId="32" fillId="0" borderId="35" xfId="0" applyNumberFormat="1" applyFont="1" applyFill="1" applyBorder="1" applyAlignment="1">
      <alignment horizontal="right" wrapText="1"/>
    </xf>
    <xf numFmtId="167" fontId="33" fillId="0" borderId="50" xfId="0" applyNumberFormat="1" applyFont="1" applyFill="1" applyBorder="1" applyAlignment="1">
      <alignment horizontal="right" wrapText="1"/>
    </xf>
    <xf numFmtId="167" fontId="6" fillId="9" borderId="18" xfId="0" applyNumberFormat="1" applyFont="1" applyFill="1" applyBorder="1" applyAlignment="1">
      <alignment horizontal="right" wrapText="1"/>
    </xf>
    <xf numFmtId="0" fontId="30" fillId="0" borderId="8" xfId="0" applyFont="1" applyFill="1" applyBorder="1" applyAlignment="1">
      <alignment wrapText="1"/>
    </xf>
    <xf numFmtId="0" fontId="31" fillId="0" borderId="8" xfId="0" applyFont="1" applyFill="1" applyBorder="1" applyAlignment="1">
      <alignment horizontal="center"/>
    </xf>
    <xf numFmtId="167" fontId="32" fillId="0" borderId="8" xfId="0" applyNumberFormat="1" applyFont="1" applyFill="1" applyBorder="1" applyAlignment="1">
      <alignment horizontal="right" wrapText="1"/>
    </xf>
    <xf numFmtId="167" fontId="33" fillId="0" borderId="51" xfId="0" applyNumberFormat="1" applyFont="1" applyFill="1" applyBorder="1" applyAlignment="1">
      <alignment horizontal="right" wrapText="1"/>
    </xf>
    <xf numFmtId="167" fontId="6" fillId="9" borderId="19" xfId="0" applyNumberFormat="1" applyFont="1" applyFill="1" applyBorder="1" applyAlignment="1">
      <alignment horizontal="right" wrapText="1"/>
    </xf>
    <xf numFmtId="0" fontId="12" fillId="9" borderId="8" xfId="0" applyFont="1" applyFill="1" applyBorder="1" applyAlignment="1">
      <alignment wrapText="1"/>
    </xf>
    <xf numFmtId="0" fontId="31" fillId="9" borderId="8" xfId="0" applyFont="1" applyFill="1" applyBorder="1" applyAlignment="1">
      <alignment horizontal="center"/>
    </xf>
    <xf numFmtId="167" fontId="32" fillId="9" borderId="8" xfId="0" applyNumberFormat="1" applyFont="1" applyFill="1" applyBorder="1" applyAlignment="1">
      <alignment horizontal="right" wrapText="1"/>
    </xf>
    <xf numFmtId="167" fontId="33" fillId="9" borderId="51" xfId="0" applyNumberFormat="1" applyFont="1" applyFill="1" applyBorder="1" applyAlignment="1">
      <alignment horizontal="right" wrapText="1"/>
    </xf>
    <xf numFmtId="0" fontId="30" fillId="4" borderId="8" xfId="0" applyFont="1" applyFill="1" applyBorder="1" applyAlignment="1">
      <alignment wrapText="1"/>
    </xf>
    <xf numFmtId="0" fontId="31" fillId="4" borderId="8" xfId="0" applyFont="1" applyFill="1" applyBorder="1" applyAlignment="1">
      <alignment horizontal="center"/>
    </xf>
    <xf numFmtId="167" fontId="32" fillId="4" borderId="8" xfId="0" applyNumberFormat="1" applyFont="1" applyFill="1" applyBorder="1" applyAlignment="1">
      <alignment horizontal="right" wrapText="1"/>
    </xf>
    <xf numFmtId="167" fontId="33" fillId="4" borderId="51" xfId="0" applyNumberFormat="1" applyFont="1" applyFill="1" applyBorder="1" applyAlignment="1">
      <alignment horizontal="right" wrapText="1"/>
    </xf>
    <xf numFmtId="0" fontId="12" fillId="3" borderId="8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left" wrapText="1"/>
    </xf>
    <xf numFmtId="0" fontId="19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left" wrapText="1"/>
    </xf>
    <xf numFmtId="167" fontId="6" fillId="9" borderId="37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0" xfId="0" applyFont="1" applyBorder="1"/>
    <xf numFmtId="0" fontId="17" fillId="6" borderId="0" xfId="0" applyFont="1" applyFill="1" applyBorder="1" applyAlignment="1">
      <alignment horizontal="left"/>
    </xf>
    <xf numFmtId="49" fontId="43" fillId="6" borderId="0" xfId="0" applyNumberFormat="1" applyFont="1" applyFill="1" applyBorder="1" applyAlignment="1">
      <alignment horizontal="left"/>
    </xf>
    <xf numFmtId="49" fontId="38" fillId="6" borderId="0" xfId="0" applyNumberFormat="1" applyFont="1" applyFill="1" applyBorder="1" applyAlignment="1">
      <alignment horizontal="right" wrapText="1"/>
    </xf>
    <xf numFmtId="0" fontId="44" fillId="6" borderId="0" xfId="0" applyFont="1" applyFill="1" applyBorder="1" applyAlignment="1">
      <alignment horizontal="right" wrapText="1"/>
    </xf>
    <xf numFmtId="0" fontId="43" fillId="6" borderId="6" xfId="0" applyFont="1" applyFill="1" applyBorder="1"/>
    <xf numFmtId="0" fontId="45" fillId="0" borderId="0" xfId="0" applyFont="1" applyBorder="1"/>
    <xf numFmtId="0" fontId="46" fillId="6" borderId="0" xfId="0" applyNumberFormat="1" applyFont="1" applyFill="1" applyBorder="1" applyAlignment="1">
      <alignment horizontal="left"/>
    </xf>
    <xf numFmtId="0" fontId="47" fillId="6" borderId="0" xfId="0" applyNumberFormat="1" applyFont="1" applyFill="1" applyBorder="1" applyAlignment="1">
      <alignment horizontal="left"/>
    </xf>
    <xf numFmtId="0" fontId="48" fillId="6" borderId="0" xfId="0" applyNumberFormat="1" applyFont="1" applyFill="1" applyBorder="1" applyAlignment="1">
      <alignment horizontal="right" wrapText="1"/>
    </xf>
    <xf numFmtId="0" fontId="49" fillId="6" borderId="0" xfId="0" applyNumberFormat="1" applyFont="1" applyFill="1" applyBorder="1" applyAlignment="1">
      <alignment horizontal="right" wrapText="1"/>
    </xf>
    <xf numFmtId="0" fontId="47" fillId="6" borderId="6" xfId="0" applyNumberFormat="1" applyFont="1" applyFill="1" applyBorder="1" applyAlignment="1">
      <alignment horizontal="left"/>
    </xf>
    <xf numFmtId="0" fontId="50" fillId="0" borderId="0" xfId="0" applyNumberFormat="1" applyFont="1" applyBorder="1" applyAlignment="1">
      <alignment horizontal="left"/>
    </xf>
    <xf numFmtId="0" fontId="31" fillId="0" borderId="0" xfId="0" applyFont="1" applyBorder="1"/>
    <xf numFmtId="0" fontId="51" fillId="0" borderId="0" xfId="0" applyFont="1" applyBorder="1" applyAlignment="1">
      <alignment horizontal="right" wrapText="1"/>
    </xf>
    <xf numFmtId="0" fontId="52" fillId="0" borderId="0" xfId="0" applyFont="1" applyBorder="1" applyAlignment="1">
      <alignment horizontal="right" wrapText="1"/>
    </xf>
    <xf numFmtId="0" fontId="19" fillId="0" borderId="15" xfId="0" applyFont="1" applyBorder="1" applyAlignment="1">
      <alignment horizontal="right"/>
    </xf>
    <xf numFmtId="0" fontId="20" fillId="0" borderId="43" xfId="0" applyFont="1" applyBorder="1" applyAlignment="1">
      <alignment horizontal="centerContinuous" vertical="top" wrapText="1"/>
    </xf>
    <xf numFmtId="0" fontId="21" fillId="0" borderId="10" xfId="0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53" fillId="4" borderId="38" xfId="0" applyFont="1" applyFill="1" applyBorder="1" applyAlignment="1">
      <alignment horizontal="right" vertical="top" wrapText="1"/>
    </xf>
    <xf numFmtId="0" fontId="54" fillId="4" borderId="38" xfId="0" applyFont="1" applyFill="1" applyBorder="1" applyAlignment="1">
      <alignment horizontal="right" vertical="top" wrapText="1"/>
    </xf>
    <xf numFmtId="0" fontId="19" fillId="4" borderId="57" xfId="0" applyFont="1" applyFill="1" applyBorder="1" applyAlignment="1">
      <alignment horizontal="center" vertical="top" wrapText="1"/>
    </xf>
    <xf numFmtId="0" fontId="26" fillId="7" borderId="33" xfId="0" applyFont="1" applyFill="1" applyBorder="1" applyAlignment="1">
      <alignment horizontal="center" wrapText="1"/>
    </xf>
    <xf numFmtId="0" fontId="27" fillId="7" borderId="35" xfId="0" applyFont="1" applyFill="1" applyBorder="1" applyAlignment="1">
      <alignment horizontal="center"/>
    </xf>
    <xf numFmtId="0" fontId="29" fillId="7" borderId="35" xfId="0" applyNumberFormat="1" applyFont="1" applyFill="1" applyBorder="1" applyAlignment="1">
      <alignment horizontal="right" wrapText="1"/>
    </xf>
    <xf numFmtId="0" fontId="7" fillId="7" borderId="39" xfId="0" applyNumberFormat="1" applyFont="1" applyFill="1" applyBorder="1" applyAlignment="1">
      <alignment horizontal="right"/>
    </xf>
    <xf numFmtId="0" fontId="45" fillId="7" borderId="33" xfId="0" applyFont="1" applyFill="1" applyBorder="1" applyAlignment="1">
      <alignment horizontal="left" wrapText="1"/>
    </xf>
    <xf numFmtId="0" fontId="31" fillId="7" borderId="8" xfId="0" applyFont="1" applyFill="1" applyBorder="1" applyAlignment="1">
      <alignment horizontal="center"/>
    </xf>
    <xf numFmtId="0" fontId="33" fillId="7" borderId="8" xfId="0" applyNumberFormat="1" applyFont="1" applyFill="1" applyBorder="1" applyAlignment="1">
      <alignment horizontal="right" wrapText="1"/>
    </xf>
    <xf numFmtId="0" fontId="6" fillId="7" borderId="31" xfId="0" applyNumberFormat="1" applyFont="1" applyFill="1" applyBorder="1" applyAlignment="1">
      <alignment horizontal="right"/>
    </xf>
    <xf numFmtId="0" fontId="9" fillId="7" borderId="33" xfId="0" applyFont="1" applyFill="1" applyBorder="1" applyAlignment="1">
      <alignment horizontal="left" wrapText="1"/>
    </xf>
    <xf numFmtId="0" fontId="12" fillId="4" borderId="33" xfId="0" applyFont="1" applyFill="1" applyBorder="1" applyAlignment="1">
      <alignment horizontal="center" wrapText="1"/>
    </xf>
    <xf numFmtId="0" fontId="31" fillId="4" borderId="35" xfId="0" applyFont="1" applyFill="1" applyBorder="1" applyAlignment="1">
      <alignment horizontal="center"/>
    </xf>
    <xf numFmtId="0" fontId="32" fillId="4" borderId="35" xfId="0" applyNumberFormat="1" applyFont="1" applyFill="1" applyBorder="1" applyAlignment="1">
      <alignment horizontal="right" wrapText="1"/>
    </xf>
    <xf numFmtId="0" fontId="33" fillId="4" borderId="35" xfId="0" applyNumberFormat="1" applyFont="1" applyFill="1" applyBorder="1" applyAlignment="1">
      <alignment horizontal="right" wrapText="1"/>
    </xf>
    <xf numFmtId="0" fontId="6" fillId="4" borderId="39" xfId="0" applyNumberFormat="1" applyFont="1" applyFill="1" applyBorder="1" applyAlignment="1">
      <alignment horizontal="right"/>
    </xf>
    <xf numFmtId="0" fontId="55" fillId="4" borderId="58" xfId="0" applyFont="1" applyFill="1" applyBorder="1" applyAlignment="1">
      <alignment wrapText="1"/>
    </xf>
    <xf numFmtId="0" fontId="31" fillId="4" borderId="41" xfId="0" applyFont="1" applyFill="1" applyBorder="1" applyAlignment="1">
      <alignment horizontal="center"/>
    </xf>
    <xf numFmtId="0" fontId="32" fillId="4" borderId="41" xfId="0" applyNumberFormat="1" applyFont="1" applyFill="1" applyBorder="1" applyAlignment="1">
      <alignment horizontal="right" wrapText="1"/>
    </xf>
    <xf numFmtId="0" fontId="33" fillId="4" borderId="41" xfId="0" applyNumberFormat="1" applyFont="1" applyFill="1" applyBorder="1" applyAlignment="1">
      <alignment horizontal="right" wrapText="1"/>
    </xf>
    <xf numFmtId="0" fontId="6" fillId="4" borderId="40" xfId="0" applyNumberFormat="1" applyFont="1" applyFill="1" applyBorder="1" applyAlignment="1">
      <alignment horizontal="right"/>
    </xf>
    <xf numFmtId="0" fontId="26" fillId="7" borderId="56" xfId="0" applyFont="1" applyFill="1" applyBorder="1" applyAlignment="1">
      <alignment horizontal="center" wrapText="1"/>
    </xf>
    <xf numFmtId="0" fontId="27" fillId="7" borderId="38" xfId="0" applyFont="1" applyFill="1" applyBorder="1" applyAlignment="1">
      <alignment horizontal="center"/>
    </xf>
    <xf numFmtId="0" fontId="28" fillId="7" borderId="38" xfId="0" applyNumberFormat="1" applyFont="1" applyFill="1" applyBorder="1" applyAlignment="1">
      <alignment horizontal="right" wrapText="1"/>
    </xf>
    <xf numFmtId="0" fontId="29" fillId="7" borderId="38" xfId="0" applyNumberFormat="1" applyFont="1" applyFill="1" applyBorder="1" applyAlignment="1">
      <alignment horizontal="right" wrapText="1"/>
    </xf>
    <xf numFmtId="0" fontId="7" fillId="7" borderId="57" xfId="0" applyNumberFormat="1" applyFont="1" applyFill="1" applyBorder="1" applyAlignment="1">
      <alignment horizontal="right"/>
    </xf>
    <xf numFmtId="0" fontId="6" fillId="4" borderId="33" xfId="0" applyFont="1" applyFill="1" applyBorder="1" applyAlignment="1">
      <alignment wrapText="1"/>
    </xf>
    <xf numFmtId="0" fontId="35" fillId="4" borderId="58" xfId="0" applyFont="1" applyFill="1" applyBorder="1" applyAlignment="1">
      <alignment wrapText="1"/>
    </xf>
    <xf numFmtId="0" fontId="10" fillId="4" borderId="56" xfId="0" applyFont="1" applyFill="1" applyBorder="1" applyAlignment="1">
      <alignment wrapText="1"/>
    </xf>
    <xf numFmtId="0" fontId="56" fillId="4" borderId="38" xfId="0" applyFont="1" applyFill="1" applyBorder="1" applyAlignment="1">
      <alignment horizontal="center"/>
    </xf>
    <xf numFmtId="0" fontId="32" fillId="4" borderId="38" xfId="0" applyNumberFormat="1" applyFont="1" applyFill="1" applyBorder="1" applyAlignment="1">
      <alignment horizontal="right" wrapText="1"/>
    </xf>
    <xf numFmtId="0" fontId="33" fillId="4" borderId="38" xfId="0" applyNumberFormat="1" applyFont="1" applyFill="1" applyBorder="1" applyAlignment="1">
      <alignment horizontal="right" wrapText="1"/>
    </xf>
    <xf numFmtId="0" fontId="6" fillId="4" borderId="57" xfId="0" applyNumberFormat="1" applyFont="1" applyFill="1" applyBorder="1" applyAlignment="1">
      <alignment horizontal="right"/>
    </xf>
    <xf numFmtId="0" fontId="61" fillId="0" borderId="66" xfId="2" applyFont="1" applyFill="1" applyBorder="1" applyAlignment="1">
      <alignment horizontal="right" vertical="center" wrapText="1"/>
    </xf>
    <xf numFmtId="0" fontId="62" fillId="0" borderId="67" xfId="2" applyFont="1" applyFill="1" applyBorder="1" applyAlignment="1">
      <alignment horizontal="right" vertical="center" wrapText="1"/>
    </xf>
    <xf numFmtId="0" fontId="63" fillId="0" borderId="28" xfId="2" applyFont="1" applyFill="1" applyBorder="1" applyAlignment="1">
      <alignment horizontal="center" vertical="top"/>
    </xf>
    <xf numFmtId="0" fontId="64" fillId="0" borderId="7" xfId="2" applyFont="1" applyFill="1" applyBorder="1" applyAlignment="1">
      <alignment horizontal="center" vertical="top"/>
    </xf>
    <xf numFmtId="0" fontId="65" fillId="0" borderId="69" xfId="2" applyFont="1" applyFill="1" applyBorder="1" applyAlignment="1">
      <alignment horizontal="right" vertical="top" wrapText="1"/>
    </xf>
    <xf numFmtId="0" fontId="66" fillId="0" borderId="70" xfId="2" applyFont="1" applyFill="1" applyBorder="1" applyAlignment="1">
      <alignment horizontal="right" vertical="top" wrapText="1"/>
    </xf>
    <xf numFmtId="0" fontId="64" fillId="0" borderId="16" xfId="2" applyFont="1" applyFill="1" applyBorder="1" applyAlignment="1">
      <alignment horizontal="center" vertical="top"/>
    </xf>
    <xf numFmtId="0" fontId="67" fillId="0" borderId="17" xfId="2" applyFont="1" applyFill="1" applyBorder="1" applyAlignment="1">
      <alignment wrapText="1"/>
    </xf>
    <xf numFmtId="0" fontId="68" fillId="0" borderId="6" xfId="2" applyFont="1" applyFill="1" applyBorder="1" applyAlignment="1">
      <alignment horizontal="center" vertical="top"/>
    </xf>
    <xf numFmtId="0" fontId="69" fillId="0" borderId="3" xfId="2" applyFont="1" applyFill="1" applyBorder="1" applyAlignment="1">
      <alignment horizontal="right" wrapText="1"/>
    </xf>
    <xf numFmtId="0" fontId="70" fillId="0" borderId="14" xfId="2" applyFont="1" applyFill="1" applyBorder="1" applyAlignment="1">
      <alignment horizontal="right" vertical="center" wrapText="1"/>
    </xf>
    <xf numFmtId="0" fontId="68" fillId="0" borderId="14" xfId="2" applyFont="1" applyFill="1" applyBorder="1" applyAlignment="1">
      <alignment horizontal="center"/>
    </xf>
    <xf numFmtId="0" fontId="71" fillId="10" borderId="28" xfId="2" applyFont="1" applyFill="1" applyBorder="1" applyAlignment="1">
      <alignment horizontal="center" wrapText="1"/>
    </xf>
    <xf numFmtId="0" fontId="72" fillId="10" borderId="7" xfId="2" applyFont="1" applyFill="1" applyBorder="1" applyAlignment="1">
      <alignment horizontal="center" vertical="top"/>
    </xf>
    <xf numFmtId="4" fontId="73" fillId="10" borderId="7" xfId="2" applyNumberFormat="1" applyFont="1" applyFill="1" applyBorder="1" applyAlignment="1">
      <alignment horizontal="right" vertical="center" wrapText="1"/>
    </xf>
    <xf numFmtId="4" fontId="74" fillId="10" borderId="16" xfId="2" applyNumberFormat="1" applyFont="1" applyFill="1" applyBorder="1" applyAlignment="1">
      <alignment horizontal="right" vertical="center" wrapText="1"/>
    </xf>
    <xf numFmtId="4" fontId="75" fillId="10" borderId="16" xfId="2" applyNumberFormat="1" applyFont="1" applyFill="1" applyBorder="1" applyAlignment="1">
      <alignment horizontal="center" vertical="center"/>
    </xf>
    <xf numFmtId="0" fontId="76" fillId="11" borderId="71" xfId="2" applyFont="1" applyFill="1" applyBorder="1" applyAlignment="1">
      <alignment wrapText="1"/>
    </xf>
    <xf numFmtId="0" fontId="68" fillId="11" borderId="72" xfId="2" applyFont="1" applyFill="1" applyBorder="1" applyAlignment="1">
      <alignment horizontal="center" vertical="top"/>
    </xf>
    <xf numFmtId="4" fontId="77" fillId="11" borderId="72" xfId="2" applyNumberFormat="1" applyFont="1" applyFill="1" applyBorder="1" applyAlignment="1">
      <alignment horizontal="right" vertical="center" wrapText="1"/>
    </xf>
    <xf numFmtId="4" fontId="78" fillId="11" borderId="73" xfId="2" applyNumberFormat="1" applyFont="1" applyFill="1" applyBorder="1" applyAlignment="1">
      <alignment horizontal="right" vertical="center" wrapText="1"/>
    </xf>
    <xf numFmtId="4" fontId="79" fillId="11" borderId="73" xfId="2" applyNumberFormat="1" applyFont="1" applyFill="1" applyBorder="1" applyAlignment="1">
      <alignment horizontal="center" vertical="center"/>
    </xf>
    <xf numFmtId="0" fontId="76" fillId="10" borderId="74" xfId="2" applyFont="1" applyFill="1" applyBorder="1" applyAlignment="1">
      <alignment wrapText="1"/>
    </xf>
    <xf numFmtId="0" fontId="68" fillId="10" borderId="75" xfId="2" applyFont="1" applyFill="1" applyBorder="1" applyAlignment="1">
      <alignment horizontal="center" vertical="top"/>
    </xf>
    <xf numFmtId="3" fontId="77" fillId="10" borderId="75" xfId="2" applyNumberFormat="1" applyFont="1" applyFill="1" applyBorder="1" applyAlignment="1">
      <alignment horizontal="right" vertical="center" wrapText="1"/>
    </xf>
    <xf numFmtId="4" fontId="78" fillId="10" borderId="76" xfId="2" applyNumberFormat="1" applyFont="1" applyFill="1" applyBorder="1" applyAlignment="1">
      <alignment horizontal="right" vertical="center" wrapText="1"/>
    </xf>
    <xf numFmtId="4" fontId="79" fillId="10" borderId="76" xfId="2" applyNumberFormat="1" applyFont="1" applyFill="1" applyBorder="1" applyAlignment="1">
      <alignment horizontal="center" vertical="center"/>
    </xf>
    <xf numFmtId="0" fontId="80" fillId="0" borderId="74" xfId="2" applyFont="1" applyFill="1" applyBorder="1" applyAlignment="1">
      <alignment wrapText="1"/>
    </xf>
    <xf numFmtId="0" fontId="68" fillId="0" borderId="75" xfId="2" applyFont="1" applyFill="1" applyBorder="1" applyAlignment="1">
      <alignment horizontal="center"/>
    </xf>
    <xf numFmtId="3" fontId="77" fillId="0" borderId="75" xfId="2" applyNumberFormat="1" applyFont="1" applyFill="1" applyBorder="1" applyAlignment="1">
      <alignment horizontal="center" vertical="center" wrapText="1"/>
    </xf>
    <xf numFmtId="4" fontId="78" fillId="0" borderId="76" xfId="2" applyNumberFormat="1" applyFont="1" applyFill="1" applyBorder="1" applyAlignment="1">
      <alignment horizontal="right" vertical="center" wrapText="1"/>
    </xf>
    <xf numFmtId="4" fontId="79" fillId="0" borderId="76" xfId="2" applyNumberFormat="1" applyFont="1" applyFill="1" applyBorder="1" applyAlignment="1">
      <alignment horizontal="center" vertical="center"/>
    </xf>
    <xf numFmtId="0" fontId="67" fillId="0" borderId="74" xfId="2" applyFont="1" applyFill="1" applyBorder="1" applyAlignment="1">
      <alignment wrapText="1"/>
    </xf>
    <xf numFmtId="0" fontId="68" fillId="0" borderId="75" xfId="2" applyFont="1" applyFill="1" applyBorder="1" applyAlignment="1">
      <alignment horizontal="center" vertical="center"/>
    </xf>
    <xf numFmtId="0" fontId="80" fillId="0" borderId="74" xfId="2" applyFont="1" applyFill="1" applyBorder="1" applyAlignment="1">
      <alignment horizontal="left" wrapText="1"/>
    </xf>
    <xf numFmtId="3" fontId="77" fillId="0" borderId="75" xfId="2" applyNumberFormat="1" applyFont="1" applyFill="1" applyBorder="1" applyAlignment="1">
      <alignment horizontal="right" vertical="center" wrapText="1"/>
    </xf>
    <xf numFmtId="3" fontId="78" fillId="0" borderId="76" xfId="2" applyNumberFormat="1" applyFont="1" applyFill="1" applyBorder="1" applyAlignment="1">
      <alignment horizontal="right" vertical="center" wrapText="1"/>
    </xf>
    <xf numFmtId="3" fontId="79" fillId="0" borderId="76" xfId="2" applyNumberFormat="1" applyFont="1" applyFill="1" applyBorder="1" applyAlignment="1">
      <alignment horizontal="center" vertical="center"/>
    </xf>
    <xf numFmtId="0" fontId="81" fillId="0" borderId="75" xfId="2" applyFont="1" applyFill="1" applyBorder="1" applyAlignment="1">
      <alignment horizontal="center"/>
    </xf>
    <xf numFmtId="0" fontId="68" fillId="0" borderId="75" xfId="2" applyFont="1" applyFill="1" applyBorder="1" applyAlignment="1">
      <alignment horizontal="center" vertical="top"/>
    </xf>
    <xf numFmtId="0" fontId="80" fillId="0" borderId="74" xfId="2" applyFont="1" applyFill="1" applyBorder="1" applyAlignment="1">
      <alignment horizontal="justify" wrapText="1"/>
    </xf>
    <xf numFmtId="0" fontId="82" fillId="0" borderId="77" xfId="2" applyFont="1" applyFill="1" applyBorder="1" applyAlignment="1">
      <alignment horizontal="center" wrapText="1"/>
    </xf>
    <xf numFmtId="0" fontId="72" fillId="0" borderId="78" xfId="2" applyFont="1" applyFill="1" applyBorder="1" applyAlignment="1">
      <alignment horizontal="center" vertical="top"/>
    </xf>
    <xf numFmtId="170" fontId="73" fillId="0" borderId="78" xfId="2" applyNumberFormat="1" applyFont="1" applyFill="1" applyBorder="1" applyAlignment="1">
      <alignment horizontal="right" vertical="center" wrapText="1"/>
    </xf>
    <xf numFmtId="4" fontId="74" fillId="12" borderId="79" xfId="2" applyNumberFormat="1" applyFont="1" applyFill="1" applyBorder="1" applyAlignment="1">
      <alignment horizontal="right" vertical="center" wrapText="1"/>
    </xf>
    <xf numFmtId="4" fontId="75" fillId="0" borderId="79" xfId="2" applyNumberFormat="1" applyFont="1" applyFill="1" applyBorder="1" applyAlignment="1">
      <alignment horizontal="center" vertical="center"/>
    </xf>
    <xf numFmtId="0" fontId="83" fillId="10" borderId="28" xfId="0" applyFont="1" applyFill="1" applyBorder="1" applyAlignment="1">
      <alignment horizontal="center" wrapText="1"/>
    </xf>
    <xf numFmtId="0" fontId="85" fillId="10" borderId="7" xfId="0" applyFont="1" applyFill="1" applyBorder="1" applyAlignment="1">
      <alignment horizontal="center" vertical="center" wrapText="1"/>
    </xf>
    <xf numFmtId="170" fontId="73" fillId="10" borderId="7" xfId="2" applyNumberFormat="1" applyFont="1" applyFill="1" applyBorder="1" applyAlignment="1">
      <alignment horizontal="right" vertical="center" wrapText="1"/>
    </xf>
    <xf numFmtId="4" fontId="74" fillId="13" borderId="16" xfId="2" applyNumberFormat="1" applyFont="1" applyFill="1" applyBorder="1" applyAlignment="1">
      <alignment horizontal="right" vertical="center" wrapText="1"/>
    </xf>
    <xf numFmtId="0" fontId="86" fillId="0" borderId="71" xfId="0" applyFont="1" applyBorder="1" applyAlignment="1">
      <alignment horizontal="left" wrapText="1"/>
    </xf>
    <xf numFmtId="0" fontId="87" fillId="0" borderId="72" xfId="0" applyFont="1" applyBorder="1" applyAlignment="1">
      <alignment horizontal="center" vertical="center" wrapText="1"/>
    </xf>
    <xf numFmtId="170" fontId="77" fillId="0" borderId="72" xfId="2" applyNumberFormat="1" applyFont="1" applyFill="1" applyBorder="1" applyAlignment="1">
      <alignment horizontal="right" vertical="center" wrapText="1"/>
    </xf>
    <xf numFmtId="4" fontId="78" fillId="12" borderId="73" xfId="2" applyNumberFormat="1" applyFont="1" applyFill="1" applyBorder="1" applyAlignment="1">
      <alignment horizontal="right" vertical="center" wrapText="1"/>
    </xf>
    <xf numFmtId="4" fontId="79" fillId="0" borderId="73" xfId="2" applyNumberFormat="1" applyFont="1" applyFill="1" applyBorder="1" applyAlignment="1">
      <alignment horizontal="center" vertical="center"/>
    </xf>
    <xf numFmtId="0" fontId="86" fillId="0" borderId="74" xfId="0" applyFont="1" applyBorder="1" applyAlignment="1">
      <alignment wrapText="1"/>
    </xf>
    <xf numFmtId="0" fontId="87" fillId="0" borderId="75" xfId="0" applyFont="1" applyBorder="1" applyAlignment="1">
      <alignment horizontal="center" vertical="center" wrapText="1"/>
    </xf>
    <xf numFmtId="170" fontId="88" fillId="0" borderId="75" xfId="2" applyNumberFormat="1" applyFont="1" applyFill="1" applyBorder="1" applyAlignment="1">
      <alignment horizontal="right" vertical="center" wrapText="1"/>
    </xf>
    <xf numFmtId="4" fontId="89" fillId="12" borderId="76" xfId="2" applyNumberFormat="1" applyFont="1" applyFill="1" applyBorder="1" applyAlignment="1">
      <alignment horizontal="right" vertical="center" wrapText="1"/>
    </xf>
    <xf numFmtId="4" fontId="90" fillId="0" borderId="76" xfId="2" applyNumberFormat="1" applyFont="1" applyFill="1" applyBorder="1" applyAlignment="1">
      <alignment horizontal="center" vertical="center"/>
    </xf>
    <xf numFmtId="0" fontId="91" fillId="0" borderId="74" xfId="0" applyFont="1" applyBorder="1" applyAlignment="1">
      <alignment wrapText="1"/>
    </xf>
    <xf numFmtId="170" fontId="77" fillId="0" borderId="75" xfId="2" applyNumberFormat="1" applyFont="1" applyFill="1" applyBorder="1" applyAlignment="1">
      <alignment horizontal="right" vertical="center" wrapText="1"/>
    </xf>
    <xf numFmtId="4" fontId="78" fillId="12" borderId="76" xfId="2" applyNumberFormat="1" applyFont="1" applyFill="1" applyBorder="1" applyAlignment="1">
      <alignment horizontal="right" vertical="center" wrapText="1"/>
    </xf>
    <xf numFmtId="170" fontId="92" fillId="0" borderId="75" xfId="0" applyNumberFormat="1" applyFont="1" applyBorder="1" applyAlignment="1">
      <alignment horizontal="right" vertical="center" wrapText="1"/>
    </xf>
    <xf numFmtId="0" fontId="93" fillId="0" borderId="74" xfId="0" applyFont="1" applyBorder="1" applyAlignment="1">
      <alignment wrapText="1"/>
    </xf>
    <xf numFmtId="4" fontId="59" fillId="0" borderId="76" xfId="2" applyNumberFormat="1" applyFont="1" applyFill="1" applyBorder="1" applyAlignment="1">
      <alignment horizontal="center" vertical="center"/>
    </xf>
    <xf numFmtId="0" fontId="94" fillId="0" borderId="80" xfId="0" applyFont="1" applyBorder="1"/>
    <xf numFmtId="3" fontId="88" fillId="0" borderId="75" xfId="2" applyNumberFormat="1" applyFont="1" applyFill="1" applyBorder="1" applyAlignment="1">
      <alignment horizontal="right" vertical="center" wrapText="1"/>
    </xf>
    <xf numFmtId="3" fontId="95" fillId="0" borderId="75" xfId="2" applyNumberFormat="1" applyFont="1" applyFill="1" applyBorder="1" applyAlignment="1">
      <alignment horizontal="right" vertical="center" wrapText="1"/>
    </xf>
    <xf numFmtId="3" fontId="96" fillId="0" borderId="76" xfId="2" applyNumberFormat="1" applyFont="1" applyFill="1" applyBorder="1" applyAlignment="1">
      <alignment horizontal="right" vertical="center" wrapText="1"/>
    </xf>
    <xf numFmtId="3" fontId="97" fillId="0" borderId="76" xfId="2" applyNumberFormat="1" applyFont="1" applyFill="1" applyBorder="1" applyAlignment="1">
      <alignment horizontal="center" vertical="center"/>
    </xf>
    <xf numFmtId="3" fontId="98" fillId="0" borderId="75" xfId="0" applyNumberFormat="1" applyFont="1" applyBorder="1" applyAlignment="1">
      <alignment horizontal="right" vertical="center" wrapText="1"/>
    </xf>
    <xf numFmtId="3" fontId="99" fillId="0" borderId="75" xfId="2" applyNumberFormat="1" applyFont="1" applyFill="1" applyBorder="1" applyAlignment="1">
      <alignment horizontal="right" vertical="center" wrapText="1"/>
    </xf>
    <xf numFmtId="3" fontId="100" fillId="0" borderId="76" xfId="2" applyNumberFormat="1" applyFont="1" applyFill="1" applyBorder="1" applyAlignment="1">
      <alignment horizontal="right" vertical="center" wrapText="1"/>
    </xf>
    <xf numFmtId="3" fontId="101" fillId="0" borderId="76" xfId="2" applyNumberFormat="1" applyFont="1" applyFill="1" applyBorder="1" applyAlignment="1">
      <alignment horizontal="center" vertical="center"/>
    </xf>
    <xf numFmtId="0" fontId="93" fillId="0" borderId="74" xfId="0" applyFont="1" applyBorder="1" applyAlignment="1">
      <alignment vertical="center" wrapText="1"/>
    </xf>
    <xf numFmtId="0" fontId="1" fillId="0" borderId="74" xfId="0" applyFont="1" applyBorder="1" applyAlignment="1">
      <alignment wrapText="1"/>
    </xf>
    <xf numFmtId="3" fontId="102" fillId="0" borderId="76" xfId="2" applyNumberFormat="1" applyFont="1" applyFill="1" applyBorder="1" applyAlignment="1">
      <alignment horizontal="center" vertical="center"/>
    </xf>
    <xf numFmtId="3" fontId="103" fillId="0" borderId="76" xfId="2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wrapText="1"/>
    </xf>
    <xf numFmtId="0" fontId="87" fillId="0" borderId="78" xfId="0" applyFont="1" applyBorder="1" applyAlignment="1">
      <alignment horizontal="center" vertical="center" wrapText="1"/>
    </xf>
    <xf numFmtId="3" fontId="95" fillId="0" borderId="78" xfId="2" applyNumberFormat="1" applyFont="1" applyFill="1" applyBorder="1" applyAlignment="1">
      <alignment horizontal="right" vertical="center" wrapText="1"/>
    </xf>
    <xf numFmtId="4" fontId="78" fillId="0" borderId="79" xfId="2" applyNumberFormat="1" applyFont="1" applyFill="1" applyBorder="1" applyAlignment="1">
      <alignment horizontal="right" vertical="center" wrapText="1"/>
    </xf>
    <xf numFmtId="4" fontId="59" fillId="0" borderId="79" xfId="2" applyNumberFormat="1" applyFont="1" applyFill="1" applyBorder="1" applyAlignment="1">
      <alignment horizontal="center" vertical="center"/>
    </xf>
    <xf numFmtId="3" fontId="104" fillId="10" borderId="7" xfId="2" applyNumberFormat="1" applyFont="1" applyFill="1" applyBorder="1" applyAlignment="1">
      <alignment horizontal="right" vertical="center" wrapText="1"/>
    </xf>
    <xf numFmtId="4" fontId="105" fillId="10" borderId="16" xfId="2" applyNumberFormat="1" applyFont="1" applyFill="1" applyBorder="1" applyAlignment="1">
      <alignment horizontal="center" vertical="center"/>
    </xf>
    <xf numFmtId="0" fontId="1" fillId="0" borderId="71" xfId="0" applyFont="1" applyBorder="1" applyAlignment="1">
      <alignment wrapText="1"/>
    </xf>
    <xf numFmtId="3" fontId="99" fillId="0" borderId="72" xfId="2" applyNumberFormat="1" applyFont="1" applyFill="1" applyBorder="1" applyAlignment="1">
      <alignment horizontal="right" vertical="center" wrapText="1"/>
    </xf>
    <xf numFmtId="4" fontId="78" fillId="0" borderId="73" xfId="2" applyNumberFormat="1" applyFont="1" applyFill="1" applyBorder="1" applyAlignment="1">
      <alignment horizontal="right" vertical="center" wrapText="1"/>
    </xf>
    <xf numFmtId="4" fontId="59" fillId="0" borderId="73" xfId="2" applyNumberFormat="1" applyFont="1" applyFill="1" applyBorder="1" applyAlignment="1">
      <alignment horizontal="center" vertical="center"/>
    </xf>
    <xf numFmtId="0" fontId="93" fillId="0" borderId="81" xfId="0" applyFont="1" applyBorder="1" applyAlignment="1">
      <alignment vertical="center" wrapText="1"/>
    </xf>
    <xf numFmtId="0" fontId="87" fillId="0" borderId="82" xfId="0" applyFont="1" applyBorder="1" applyAlignment="1">
      <alignment horizontal="center" vertical="center" wrapText="1"/>
    </xf>
    <xf numFmtId="3" fontId="95" fillId="0" borderId="82" xfId="2" applyNumberFormat="1" applyFont="1" applyFill="1" applyBorder="1" applyAlignment="1">
      <alignment horizontal="right" vertical="center" wrapText="1"/>
    </xf>
    <xf numFmtId="4" fontId="78" fillId="0" borderId="83" xfId="2" applyNumberFormat="1" applyFont="1" applyFill="1" applyBorder="1" applyAlignment="1">
      <alignment horizontal="right" vertical="center" wrapText="1"/>
    </xf>
    <xf numFmtId="4" fontId="59" fillId="0" borderId="83" xfId="2" applyNumberFormat="1" applyFont="1" applyFill="1" applyBorder="1" applyAlignment="1">
      <alignment horizontal="center" vertical="center"/>
    </xf>
    <xf numFmtId="171" fontId="28" fillId="7" borderId="35" xfId="0" applyNumberFormat="1" applyFont="1" applyFill="1" applyBorder="1" applyAlignment="1">
      <alignment horizontal="right" wrapText="1"/>
    </xf>
    <xf numFmtId="171" fontId="32" fillId="7" borderId="8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0" fontId="80" fillId="0" borderId="74" xfId="2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4" borderId="36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top" wrapText="1"/>
    </xf>
    <xf numFmtId="0" fontId="20" fillId="4" borderId="16" xfId="0" applyFont="1" applyFill="1" applyBorder="1" applyAlignment="1">
      <alignment horizontal="center" vertical="top" wrapText="1"/>
    </xf>
    <xf numFmtId="0" fontId="20" fillId="0" borderId="32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58" fillId="6" borderId="0" xfId="2" applyFont="1" applyFill="1" applyBorder="1" applyAlignment="1">
      <alignment horizontal="justify" vertical="center" wrapText="1"/>
    </xf>
    <xf numFmtId="0" fontId="59" fillId="0" borderId="59" xfId="2" applyFont="1" applyFill="1" applyBorder="1" applyAlignment="1">
      <alignment horizontal="center" vertical="center" wrapText="1"/>
    </xf>
    <xf numFmtId="0" fontId="59" fillId="0" borderId="64" xfId="2" applyFont="1" applyFill="1" applyBorder="1" applyAlignment="1">
      <alignment horizontal="center" vertical="center" wrapText="1"/>
    </xf>
    <xf numFmtId="0" fontId="50" fillId="0" borderId="60" xfId="2" applyFont="1" applyFill="1" applyBorder="1" applyAlignment="1">
      <alignment horizontal="center" vertical="center" wrapText="1"/>
    </xf>
    <xf numFmtId="0" fontId="50" fillId="0" borderId="65" xfId="2" applyFont="1" applyFill="1" applyBorder="1" applyAlignment="1">
      <alignment horizontal="center" vertical="center" wrapText="1"/>
    </xf>
    <xf numFmtId="0" fontId="60" fillId="0" borderId="61" xfId="2" applyFont="1" applyFill="1" applyBorder="1" applyAlignment="1">
      <alignment horizontal="center" vertical="center" wrapText="1"/>
    </xf>
    <xf numFmtId="0" fontId="60" fillId="0" borderId="62" xfId="2" applyFont="1" applyFill="1" applyBorder="1" applyAlignment="1">
      <alignment horizontal="center" vertical="center" wrapText="1"/>
    </xf>
    <xf numFmtId="0" fontId="50" fillId="0" borderId="63" xfId="2" applyFont="1" applyFill="1" applyBorder="1" applyAlignment="1">
      <alignment horizontal="center" vertical="center" wrapText="1"/>
    </xf>
    <xf numFmtId="0" fontId="50" fillId="0" borderId="68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15" xfId="1" applyFont="1" applyBorder="1" applyAlignment="1">
      <alignment horizontal="center" vertical="center" wrapText="1"/>
    </xf>
    <xf numFmtId="0" fontId="13" fillId="0" borderId="0" xfId="0" applyFont="1"/>
  </cellXfs>
  <cellStyles count="3">
    <cellStyle name="Обычный" xfId="0" builtinId="0"/>
    <cellStyle name="Обычный_Dod5kochtor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76%20&#1059;&#1058;&#1054;&#1063;&#1053;&#1045;&#1053;&#1048;&#1049;%20%20K&#1054;&#1064;&#1058;&#1054;&#1056;&#1048;&#1057;%20%20%20%202020%20&#1088;&#1110;&#1082;%202201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орис 2014 р."/>
      <sheetName val=" ПЛАН викорис.загальний"/>
      <sheetName val=" план асигнувань "/>
      <sheetName val=" помісяч.план вик"/>
      <sheetName val=" зведення казнач. 2013"/>
      <sheetName val="зведення показ.2013"/>
      <sheetName val="Лист1"/>
    </sheetNames>
    <sheetDataSet>
      <sheetData sheetId="0" refreshError="1"/>
      <sheetData sheetId="1" refreshError="1">
        <row r="94">
          <cell r="E9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abSelected="1" view="pageBreakPreview" zoomScale="90" zoomScaleNormal="100" zoomScaleSheetLayoutView="90" workbookViewId="0">
      <selection activeCell="A10" sqref="A10"/>
    </sheetView>
  </sheetViews>
  <sheetFormatPr defaultRowHeight="15"/>
  <cols>
    <col min="1" max="1" width="82.28515625" style="29" customWidth="1"/>
    <col min="2" max="2" width="15" style="29" customWidth="1"/>
    <col min="3" max="3" width="22.42578125" style="160" customWidth="1"/>
    <col min="4" max="4" width="22.85546875" style="160" customWidth="1"/>
    <col min="5" max="5" width="23.28515625" style="29" customWidth="1"/>
  </cols>
  <sheetData>
    <row r="1" spans="1:6" ht="23.25" customHeight="1">
      <c r="E1" s="346" t="s">
        <v>175</v>
      </c>
    </row>
    <row r="2" spans="1:6" ht="33.75" customHeight="1">
      <c r="A2" s="315" t="s">
        <v>174</v>
      </c>
      <c r="B2" s="315"/>
      <c r="C2" s="315"/>
      <c r="D2" s="315"/>
      <c r="E2" s="315"/>
    </row>
    <row r="3" spans="1:6" ht="26.25" hidden="1">
      <c r="A3" s="317" t="s">
        <v>28</v>
      </c>
      <c r="B3" s="317"/>
      <c r="C3" s="317"/>
      <c r="D3" s="317"/>
      <c r="E3" s="317"/>
    </row>
    <row r="4" spans="1:6" ht="33.75">
      <c r="A4" s="318" t="s">
        <v>29</v>
      </c>
      <c r="B4" s="318"/>
      <c r="C4" s="318"/>
      <c r="D4" s="318"/>
    </row>
    <row r="5" spans="1:6" ht="20.25">
      <c r="A5" s="30" t="s">
        <v>30</v>
      </c>
      <c r="B5" s="31"/>
      <c r="C5" s="32"/>
      <c r="D5" s="33"/>
      <c r="E5" s="34"/>
      <c r="F5" s="35"/>
    </row>
    <row r="6" spans="1:6" ht="21" thickBot="1">
      <c r="A6" s="36" t="s">
        <v>31</v>
      </c>
      <c r="B6" s="36"/>
      <c r="C6" s="36"/>
      <c r="D6" s="36"/>
      <c r="E6" s="36"/>
      <c r="F6" s="37"/>
    </row>
    <row r="7" spans="1:6" ht="16.5" thickBot="1">
      <c r="A7" s="319" t="s">
        <v>18</v>
      </c>
      <c r="B7" s="321" t="s">
        <v>19</v>
      </c>
      <c r="C7" s="323" t="s">
        <v>20</v>
      </c>
      <c r="D7" s="324"/>
      <c r="E7" s="38" t="s">
        <v>173</v>
      </c>
    </row>
    <row r="8" spans="1:6" ht="16.5" thickBot="1">
      <c r="A8" s="320"/>
      <c r="B8" s="322"/>
      <c r="C8" s="39" t="s">
        <v>32</v>
      </c>
      <c r="D8" s="40" t="s">
        <v>33</v>
      </c>
      <c r="E8" s="41" t="s">
        <v>34</v>
      </c>
    </row>
    <row r="9" spans="1:6" ht="15.75" thickBot="1">
      <c r="A9" s="42">
        <v>1</v>
      </c>
      <c r="B9" s="43">
        <v>2</v>
      </c>
      <c r="C9" s="44">
        <v>3</v>
      </c>
      <c r="D9" s="45">
        <v>4</v>
      </c>
      <c r="E9" s="46">
        <v>5</v>
      </c>
    </row>
    <row r="10" spans="1:6" s="29" customFormat="1" ht="33.75" thickBot="1">
      <c r="A10" s="47" t="s">
        <v>21</v>
      </c>
      <c r="B10" s="48" t="s">
        <v>35</v>
      </c>
      <c r="C10" s="49">
        <f>C12</f>
        <v>204920.10000000003</v>
      </c>
      <c r="D10" s="50">
        <f>D13+D31</f>
        <v>114166.963</v>
      </c>
      <c r="E10" s="51">
        <f t="shared" ref="E10:E71" si="0">SUM(C10,D10)</f>
        <v>319087.06300000002</v>
      </c>
    </row>
    <row r="11" spans="1:6" ht="24" hidden="1" thickBot="1">
      <c r="A11" s="52"/>
      <c r="B11" s="53"/>
      <c r="C11" s="54"/>
      <c r="D11" s="55"/>
      <c r="E11" s="56"/>
    </row>
    <row r="12" spans="1:6" ht="54.75" customHeight="1" thickBot="1">
      <c r="A12" s="57" t="s">
        <v>36</v>
      </c>
      <c r="B12" s="58" t="s">
        <v>35</v>
      </c>
      <c r="C12" s="59">
        <f>C34</f>
        <v>204920.10000000003</v>
      </c>
      <c r="D12" s="60" t="s">
        <v>35</v>
      </c>
      <c r="E12" s="61">
        <f t="shared" si="0"/>
        <v>204920.10000000003</v>
      </c>
    </row>
    <row r="13" spans="1:6" ht="51.75" customHeight="1" thickBot="1">
      <c r="A13" s="62" t="s">
        <v>37</v>
      </c>
      <c r="B13" s="63" t="s">
        <v>35</v>
      </c>
      <c r="C13" s="64" t="s">
        <v>35</v>
      </c>
      <c r="D13" s="65">
        <f>D16+D22+D30</f>
        <v>90926.088000000003</v>
      </c>
      <c r="E13" s="66">
        <f t="shared" si="0"/>
        <v>90926.088000000003</v>
      </c>
    </row>
    <row r="14" spans="1:6" ht="43.5" hidden="1" customHeight="1" thickBot="1">
      <c r="A14" s="67" t="s">
        <v>38</v>
      </c>
      <c r="B14" s="68"/>
      <c r="C14" s="69" t="s">
        <v>35</v>
      </c>
      <c r="D14" s="70">
        <v>0</v>
      </c>
      <c r="E14" s="71">
        <f t="shared" si="0"/>
        <v>0</v>
      </c>
    </row>
    <row r="15" spans="1:6" ht="28.5" hidden="1" customHeight="1">
      <c r="A15" s="72" t="s">
        <v>39</v>
      </c>
      <c r="B15" s="73"/>
      <c r="C15" s="74"/>
      <c r="D15" s="75"/>
      <c r="E15" s="76">
        <f t="shared" si="0"/>
        <v>0</v>
      </c>
    </row>
    <row r="16" spans="1:6" s="29" customFormat="1" ht="57.75" customHeight="1" thickBot="1">
      <c r="A16" s="77" t="s">
        <v>40</v>
      </c>
      <c r="B16" s="78">
        <v>25010000</v>
      </c>
      <c r="C16" s="79" t="s">
        <v>35</v>
      </c>
      <c r="D16" s="50">
        <f>D18+D19+D20+D21</f>
        <v>66957.895000000004</v>
      </c>
      <c r="E16" s="51">
        <f t="shared" si="0"/>
        <v>66957.895000000004</v>
      </c>
    </row>
    <row r="17" spans="1:5" ht="18.75" hidden="1">
      <c r="A17" s="80" t="s">
        <v>41</v>
      </c>
      <c r="B17" s="81"/>
      <c r="C17" s="69"/>
      <c r="D17" s="70"/>
      <c r="E17" s="71"/>
    </row>
    <row r="18" spans="1:5" ht="37.5">
      <c r="A18" s="82" t="s">
        <v>42</v>
      </c>
      <c r="B18" s="83">
        <v>25010100</v>
      </c>
      <c r="C18" s="84" t="s">
        <v>35</v>
      </c>
      <c r="D18" s="85">
        <v>58548.1</v>
      </c>
      <c r="E18" s="86">
        <f t="shared" si="0"/>
        <v>58548.1</v>
      </c>
    </row>
    <row r="19" spans="1:5" ht="37.5">
      <c r="A19" s="82" t="s">
        <v>23</v>
      </c>
      <c r="B19" s="83">
        <v>25010200</v>
      </c>
      <c r="C19" s="84" t="s">
        <v>35</v>
      </c>
      <c r="D19" s="85">
        <v>7965.5659999999998</v>
      </c>
      <c r="E19" s="86">
        <f t="shared" si="0"/>
        <v>7965.5659999999998</v>
      </c>
    </row>
    <row r="20" spans="1:5" ht="30" customHeight="1">
      <c r="A20" s="82" t="s">
        <v>24</v>
      </c>
      <c r="B20" s="83">
        <v>25010300</v>
      </c>
      <c r="C20" s="84" t="s">
        <v>35</v>
      </c>
      <c r="D20" s="85">
        <v>436.07</v>
      </c>
      <c r="E20" s="86">
        <f t="shared" si="0"/>
        <v>436.07</v>
      </c>
    </row>
    <row r="21" spans="1:5" ht="38.25" thickBot="1">
      <c r="A21" s="87" t="s">
        <v>43</v>
      </c>
      <c r="B21" s="73">
        <v>25010400</v>
      </c>
      <c r="C21" s="74" t="s">
        <v>35</v>
      </c>
      <c r="D21" s="75">
        <v>8.1590000000000007</v>
      </c>
      <c r="E21" s="76">
        <f t="shared" si="0"/>
        <v>8.1590000000000007</v>
      </c>
    </row>
    <row r="22" spans="1:5" s="29" customFormat="1" ht="39.75" customHeight="1" thickBot="1">
      <c r="A22" s="77" t="s">
        <v>44</v>
      </c>
      <c r="B22" s="78">
        <v>25020000</v>
      </c>
      <c r="C22" s="79" t="s">
        <v>35</v>
      </c>
      <c r="D22" s="50">
        <f>D24+D25+D26+D27</f>
        <v>23068.192999999999</v>
      </c>
      <c r="E22" s="51">
        <f t="shared" si="0"/>
        <v>23068.192999999999</v>
      </c>
    </row>
    <row r="23" spans="1:5" ht="18.75" hidden="1">
      <c r="A23" s="80" t="s">
        <v>41</v>
      </c>
      <c r="B23" s="81"/>
      <c r="C23" s="69"/>
      <c r="D23" s="70"/>
      <c r="E23" s="71"/>
    </row>
    <row r="24" spans="1:5" ht="18.75">
      <c r="A24" s="82" t="s">
        <v>45</v>
      </c>
      <c r="B24" s="83">
        <v>25020100</v>
      </c>
      <c r="C24" s="84" t="s">
        <v>35</v>
      </c>
      <c r="D24" s="85">
        <v>561.63499999999999</v>
      </c>
      <c r="E24" s="86">
        <f t="shared" si="0"/>
        <v>561.63499999999999</v>
      </c>
    </row>
    <row r="25" spans="1:5" ht="110.25" customHeight="1">
      <c r="A25" s="82" t="s">
        <v>46</v>
      </c>
      <c r="B25" s="83">
        <v>25020200</v>
      </c>
      <c r="C25" s="84" t="s">
        <v>35</v>
      </c>
      <c r="D25" s="85">
        <v>20320.23</v>
      </c>
      <c r="E25" s="86">
        <f t="shared" si="0"/>
        <v>20320.23</v>
      </c>
    </row>
    <row r="26" spans="1:5" ht="187.5">
      <c r="A26" s="82" t="s">
        <v>47</v>
      </c>
      <c r="B26" s="83">
        <v>25020300</v>
      </c>
      <c r="C26" s="84" t="s">
        <v>35</v>
      </c>
      <c r="D26" s="85">
        <v>2186.328</v>
      </c>
      <c r="E26" s="86">
        <f t="shared" si="0"/>
        <v>2186.328</v>
      </c>
    </row>
    <row r="27" spans="1:5" ht="75">
      <c r="A27" s="82" t="s">
        <v>48</v>
      </c>
      <c r="B27" s="83">
        <v>25020400</v>
      </c>
      <c r="C27" s="84"/>
      <c r="D27" s="85">
        <v>0</v>
      </c>
      <c r="E27" s="86">
        <f t="shared" si="0"/>
        <v>0</v>
      </c>
    </row>
    <row r="28" spans="1:5" ht="39.75" customHeight="1" thickBot="1">
      <c r="A28" s="88" t="s">
        <v>49</v>
      </c>
      <c r="B28" s="89"/>
      <c r="C28" s="90" t="s">
        <v>35</v>
      </c>
      <c r="D28" s="91">
        <f>D30</f>
        <v>900</v>
      </c>
      <c r="E28" s="92">
        <v>0</v>
      </c>
    </row>
    <row r="29" spans="1:5" ht="19.5" hidden="1" thickBot="1">
      <c r="A29" s="93" t="s">
        <v>50</v>
      </c>
      <c r="B29" s="73"/>
      <c r="C29" s="94" t="s">
        <v>35</v>
      </c>
      <c r="D29" s="75">
        <v>0</v>
      </c>
      <c r="E29" s="76">
        <v>0</v>
      </c>
    </row>
    <row r="30" spans="1:5" ht="72" customHeight="1" thickBot="1">
      <c r="A30" s="95" t="s">
        <v>51</v>
      </c>
      <c r="B30" s="96">
        <v>41010600</v>
      </c>
      <c r="C30" s="97" t="s">
        <v>35</v>
      </c>
      <c r="D30" s="98">
        <v>900</v>
      </c>
      <c r="E30" s="99">
        <f>SUM(C30:D30)</f>
        <v>900</v>
      </c>
    </row>
    <row r="31" spans="1:5" ht="6" hidden="1" customHeight="1" thickBot="1">
      <c r="A31" s="100" t="s">
        <v>52</v>
      </c>
      <c r="B31" s="101"/>
      <c r="C31" s="102" t="s">
        <v>35</v>
      </c>
      <c r="D31" s="98">
        <f>D32</f>
        <v>23240.875</v>
      </c>
      <c r="E31" s="99">
        <f t="shared" si="0"/>
        <v>23240.875</v>
      </c>
    </row>
    <row r="32" spans="1:5" s="29" customFormat="1" ht="43.5" customHeight="1">
      <c r="A32" s="106" t="s">
        <v>54</v>
      </c>
      <c r="B32" s="107">
        <v>602100</v>
      </c>
      <c r="C32" s="108" t="s">
        <v>35</v>
      </c>
      <c r="D32" s="91">
        <v>23240.875</v>
      </c>
      <c r="E32" s="109">
        <f>SUM(C32,D32)</f>
        <v>23240.875</v>
      </c>
    </row>
    <row r="33" spans="1:5" ht="93.75" hidden="1" thickBot="1">
      <c r="A33" s="110" t="s">
        <v>55</v>
      </c>
      <c r="B33" s="111"/>
      <c r="C33" s="112" t="s">
        <v>35</v>
      </c>
      <c r="D33" s="113" t="s">
        <v>56</v>
      </c>
      <c r="E33" s="114" t="s">
        <v>56</v>
      </c>
    </row>
    <row r="34" spans="1:5" ht="33.75" customHeight="1" thickBot="1">
      <c r="A34" s="115" t="s">
        <v>57</v>
      </c>
      <c r="B34" s="116" t="s">
        <v>35</v>
      </c>
      <c r="C34" s="117">
        <f>C36+C75</f>
        <v>204920.10000000003</v>
      </c>
      <c r="D34" s="118">
        <f>D36+D75</f>
        <v>114166.963</v>
      </c>
      <c r="E34" s="119">
        <f t="shared" si="0"/>
        <v>319087.06300000002</v>
      </c>
    </row>
    <row r="35" spans="1:5" ht="47.25" hidden="1" thickBot="1">
      <c r="A35" s="120" t="s">
        <v>58</v>
      </c>
      <c r="B35" s="73"/>
      <c r="C35" s="94"/>
      <c r="D35" s="75"/>
      <c r="E35" s="76"/>
    </row>
    <row r="36" spans="1:5" s="29" customFormat="1" ht="33.75" thickBot="1">
      <c r="A36" s="121" t="s">
        <v>59</v>
      </c>
      <c r="B36" s="122">
        <v>2000</v>
      </c>
      <c r="C36" s="123">
        <f>C39+C43+C44+C52+C60+C66+C70+C74</f>
        <v>202020.10000000003</v>
      </c>
      <c r="D36" s="124">
        <f>D39+D43+D44+D52+D60+D66+D70+D74</f>
        <v>90807.932000000001</v>
      </c>
      <c r="E36" s="125">
        <f t="shared" si="0"/>
        <v>292828.03200000001</v>
      </c>
    </row>
    <row r="37" spans="1:5" ht="22.5" hidden="1">
      <c r="A37" s="126" t="s">
        <v>60</v>
      </c>
      <c r="B37" s="81"/>
      <c r="C37" s="103">
        <f>C40+C43+C44+C50+C51+C52+C60</f>
        <v>200742.42153000002</v>
      </c>
      <c r="D37" s="70">
        <f>D40+D43+D44+D50+D51+D52+D60</f>
        <v>87478.645000000004</v>
      </c>
      <c r="E37" s="71">
        <f t="shared" si="0"/>
        <v>288221.06653000001</v>
      </c>
    </row>
    <row r="38" spans="1:5" ht="22.5" hidden="1">
      <c r="A38" s="127" t="s">
        <v>61</v>
      </c>
      <c r="B38" s="83">
        <v>2100</v>
      </c>
      <c r="C38" s="128">
        <f>C39+C43</f>
        <v>174178.00300000003</v>
      </c>
      <c r="D38" s="85">
        <f>D39+D43</f>
        <v>65106.067000000003</v>
      </c>
      <c r="E38" s="86">
        <f>SUM(C38,D38)</f>
        <v>239284.07000000004</v>
      </c>
    </row>
    <row r="39" spans="1:5" ht="22.5">
      <c r="A39" s="129" t="s">
        <v>62</v>
      </c>
      <c r="B39" s="83">
        <v>2110</v>
      </c>
      <c r="C39" s="128">
        <f>C41+C42</f>
        <v>142769.20000000001</v>
      </c>
      <c r="D39" s="85">
        <f>D41+D42</f>
        <v>53365.627</v>
      </c>
      <c r="E39" s="86">
        <f t="shared" si="0"/>
        <v>196134.82700000002</v>
      </c>
    </row>
    <row r="40" spans="1:5" ht="23.25" hidden="1">
      <c r="A40" s="130" t="s">
        <v>62</v>
      </c>
      <c r="B40" s="83"/>
      <c r="C40" s="128">
        <f>C41+C42</f>
        <v>142769.20000000001</v>
      </c>
      <c r="D40" s="85">
        <f>D41+D42</f>
        <v>53365.627</v>
      </c>
      <c r="E40" s="86">
        <f t="shared" si="0"/>
        <v>196134.82700000002</v>
      </c>
    </row>
    <row r="41" spans="1:5" ht="23.25">
      <c r="A41" s="104" t="s">
        <v>4</v>
      </c>
      <c r="B41" s="83">
        <v>2111</v>
      </c>
      <c r="C41" s="128">
        <v>142769.20000000001</v>
      </c>
      <c r="D41" s="85">
        <v>53365.627</v>
      </c>
      <c r="E41" s="86">
        <f t="shared" si="0"/>
        <v>196134.82700000002</v>
      </c>
    </row>
    <row r="42" spans="1:5" ht="23.25" hidden="1">
      <c r="A42" s="104" t="s">
        <v>63</v>
      </c>
      <c r="B42" s="83">
        <v>2112</v>
      </c>
      <c r="C42" s="128">
        <v>0</v>
      </c>
      <c r="D42" s="85">
        <v>0</v>
      </c>
      <c r="E42" s="86">
        <f t="shared" si="0"/>
        <v>0</v>
      </c>
    </row>
    <row r="43" spans="1:5" ht="22.5">
      <c r="A43" s="129" t="s">
        <v>64</v>
      </c>
      <c r="B43" s="83">
        <v>2120</v>
      </c>
      <c r="C43" s="128">
        <v>31408.803</v>
      </c>
      <c r="D43" s="85">
        <v>11740.44</v>
      </c>
      <c r="E43" s="86">
        <f t="shared" si="0"/>
        <v>43149.243000000002</v>
      </c>
    </row>
    <row r="44" spans="1:5" ht="22.5" hidden="1">
      <c r="A44" s="129" t="s">
        <v>65</v>
      </c>
      <c r="B44" s="83">
        <v>2200</v>
      </c>
      <c r="C44" s="128">
        <f>C45+C46+C47+C48+C50+C51</f>
        <v>19652.43692</v>
      </c>
      <c r="D44" s="85">
        <f>D45+D46+D47+D48+D50+D51</f>
        <v>6720.3190000000004</v>
      </c>
      <c r="E44" s="86">
        <f t="shared" si="0"/>
        <v>26372.75592</v>
      </c>
    </row>
    <row r="45" spans="1:5" ht="23.25">
      <c r="A45" s="131" t="s">
        <v>27</v>
      </c>
      <c r="B45" s="81">
        <v>2210</v>
      </c>
      <c r="C45" s="103">
        <v>5867.40506</v>
      </c>
      <c r="D45" s="70">
        <v>3847.558</v>
      </c>
      <c r="E45" s="71">
        <f t="shared" si="0"/>
        <v>9714.96306</v>
      </c>
    </row>
    <row r="46" spans="1:5" ht="23.25" hidden="1">
      <c r="A46" s="104" t="s">
        <v>16</v>
      </c>
      <c r="B46" s="83">
        <v>2220</v>
      </c>
      <c r="C46" s="128">
        <v>0</v>
      </c>
      <c r="D46" s="85">
        <v>0</v>
      </c>
      <c r="E46" s="86">
        <f t="shared" si="0"/>
        <v>0</v>
      </c>
    </row>
    <row r="47" spans="1:5" ht="23.25">
      <c r="A47" s="105" t="s">
        <v>17</v>
      </c>
      <c r="B47" s="83">
        <v>2230</v>
      </c>
      <c r="C47" s="128">
        <v>3990.4017399999998</v>
      </c>
      <c r="D47" s="85">
        <v>0</v>
      </c>
      <c r="E47" s="86">
        <f t="shared" si="0"/>
        <v>3990.4017399999998</v>
      </c>
    </row>
    <row r="48" spans="1:5" ht="23.25">
      <c r="A48" s="104" t="s">
        <v>66</v>
      </c>
      <c r="B48" s="83">
        <v>2240</v>
      </c>
      <c r="C48" s="128">
        <v>9703.1840900000007</v>
      </c>
      <c r="D48" s="85">
        <v>2324.855</v>
      </c>
      <c r="E48" s="86">
        <f t="shared" si="0"/>
        <v>12028.03909</v>
      </c>
    </row>
    <row r="49" spans="1:5" ht="23.25" hidden="1">
      <c r="A49" s="104"/>
      <c r="B49" s="83"/>
      <c r="C49" s="128">
        <v>0</v>
      </c>
      <c r="D49" s="85">
        <v>0</v>
      </c>
      <c r="E49" s="86">
        <f t="shared" si="0"/>
        <v>0</v>
      </c>
    </row>
    <row r="50" spans="1:5" ht="23.25">
      <c r="A50" s="104" t="s">
        <v>7</v>
      </c>
      <c r="B50" s="83">
        <v>2250</v>
      </c>
      <c r="C50" s="128">
        <v>91.446029999999993</v>
      </c>
      <c r="D50" s="85">
        <v>547.90599999999995</v>
      </c>
      <c r="E50" s="86">
        <f t="shared" si="0"/>
        <v>639.3520299999999</v>
      </c>
    </row>
    <row r="51" spans="1:5" ht="23.25" hidden="1">
      <c r="A51" s="104" t="s">
        <v>67</v>
      </c>
      <c r="B51" s="83">
        <v>2260</v>
      </c>
      <c r="C51" s="128">
        <v>0</v>
      </c>
      <c r="D51" s="85">
        <v>0</v>
      </c>
      <c r="E51" s="86">
        <f t="shared" si="0"/>
        <v>0</v>
      </c>
    </row>
    <row r="52" spans="1:5" ht="22.5" hidden="1">
      <c r="A52" s="129" t="s">
        <v>68</v>
      </c>
      <c r="B52" s="83">
        <v>2270</v>
      </c>
      <c r="C52" s="128">
        <f>C53+C54+C55+C56+C58+C59</f>
        <v>6819.2855800000007</v>
      </c>
      <c r="D52" s="85">
        <f>D53+D54+D55+D56+D57+D58+D59</f>
        <v>14936.653</v>
      </c>
      <c r="E52" s="86">
        <f>E53+E54+E55+E56+E57+E58+E59</f>
        <v>21755.938579999998</v>
      </c>
    </row>
    <row r="53" spans="1:5" ht="23.25">
      <c r="A53" s="104" t="s">
        <v>5</v>
      </c>
      <c r="B53" s="83">
        <v>2271</v>
      </c>
      <c r="C53" s="128">
        <v>4158.259</v>
      </c>
      <c r="D53" s="85">
        <v>6971.0929999999998</v>
      </c>
      <c r="E53" s="86">
        <f t="shared" si="0"/>
        <v>11129.351999999999</v>
      </c>
    </row>
    <row r="54" spans="1:5" ht="23.25">
      <c r="A54" s="104" t="s">
        <v>69</v>
      </c>
      <c r="B54" s="83">
        <v>2272</v>
      </c>
      <c r="C54" s="128">
        <v>229.83897999999999</v>
      </c>
      <c r="D54" s="85">
        <v>2177.8240000000001</v>
      </c>
      <c r="E54" s="86">
        <f t="shared" si="0"/>
        <v>2407.6629800000001</v>
      </c>
    </row>
    <row r="55" spans="1:5" ht="23.25">
      <c r="A55" s="104" t="s">
        <v>70</v>
      </c>
      <c r="B55" s="83">
        <v>2273</v>
      </c>
      <c r="C55" s="128">
        <v>2345.5875999999998</v>
      </c>
      <c r="D55" s="85">
        <v>5277</v>
      </c>
      <c r="E55" s="86">
        <f t="shared" si="0"/>
        <v>7622.5875999999998</v>
      </c>
    </row>
    <row r="56" spans="1:5" ht="23.25">
      <c r="A56" s="104" t="s">
        <v>6</v>
      </c>
      <c r="B56" s="83">
        <v>2274</v>
      </c>
      <c r="C56" s="128">
        <v>0</v>
      </c>
      <c r="D56" s="85">
        <v>221.93</v>
      </c>
      <c r="E56" s="86">
        <f t="shared" si="0"/>
        <v>221.93</v>
      </c>
    </row>
    <row r="57" spans="1:5" ht="23.25" hidden="1">
      <c r="A57" s="105" t="s">
        <v>71</v>
      </c>
      <c r="B57" s="83"/>
      <c r="C57" s="128">
        <v>0</v>
      </c>
      <c r="D57" s="85">
        <v>0</v>
      </c>
      <c r="E57" s="86">
        <f t="shared" si="0"/>
        <v>0</v>
      </c>
    </row>
    <row r="58" spans="1:5" ht="46.5">
      <c r="A58" s="104" t="s">
        <v>72</v>
      </c>
      <c r="B58" s="83">
        <v>2275</v>
      </c>
      <c r="C58" s="128">
        <v>85.6</v>
      </c>
      <c r="D58" s="85">
        <v>288.80599999999998</v>
      </c>
      <c r="E58" s="86">
        <f t="shared" si="0"/>
        <v>374.40599999999995</v>
      </c>
    </row>
    <row r="59" spans="1:5" ht="23.25" hidden="1">
      <c r="A59" s="104" t="s">
        <v>73</v>
      </c>
      <c r="B59" s="83">
        <v>2276</v>
      </c>
      <c r="C59" s="128">
        <v>0</v>
      </c>
      <c r="D59" s="85">
        <v>0</v>
      </c>
      <c r="E59" s="86">
        <f t="shared" si="0"/>
        <v>0</v>
      </c>
    </row>
    <row r="60" spans="1:5" ht="45" hidden="1">
      <c r="A60" s="129" t="s">
        <v>74</v>
      </c>
      <c r="B60" s="83">
        <v>2280</v>
      </c>
      <c r="C60" s="128">
        <f>C61+C62</f>
        <v>1.25</v>
      </c>
      <c r="D60" s="85">
        <f>D61+D62</f>
        <v>167.7</v>
      </c>
      <c r="E60" s="86">
        <f t="shared" si="0"/>
        <v>168.95</v>
      </c>
    </row>
    <row r="61" spans="1:5" ht="46.5" hidden="1">
      <c r="A61" s="104" t="s">
        <v>75</v>
      </c>
      <c r="B61" s="83">
        <v>2281</v>
      </c>
      <c r="C61" s="128">
        <v>0</v>
      </c>
      <c r="D61" s="85">
        <v>0</v>
      </c>
      <c r="E61" s="86">
        <f t="shared" si="0"/>
        <v>0</v>
      </c>
    </row>
    <row r="62" spans="1:5" ht="67.5">
      <c r="A62" s="129" t="s">
        <v>76</v>
      </c>
      <c r="B62" s="83">
        <v>2282</v>
      </c>
      <c r="C62" s="128">
        <v>1.25</v>
      </c>
      <c r="D62" s="85">
        <v>167.7</v>
      </c>
      <c r="E62" s="86">
        <f t="shared" si="0"/>
        <v>168.95</v>
      </c>
    </row>
    <row r="63" spans="1:5" ht="22.5" hidden="1">
      <c r="A63" s="129" t="s">
        <v>77</v>
      </c>
      <c r="B63" s="83">
        <v>2400</v>
      </c>
      <c r="C63" s="128">
        <f>C64+C65</f>
        <v>0</v>
      </c>
      <c r="D63" s="85">
        <f>D64+D65</f>
        <v>0</v>
      </c>
      <c r="E63" s="86">
        <f t="shared" si="0"/>
        <v>0</v>
      </c>
    </row>
    <row r="64" spans="1:5" ht="23.25" hidden="1">
      <c r="A64" s="104" t="s">
        <v>78</v>
      </c>
      <c r="B64" s="83">
        <v>2410</v>
      </c>
      <c r="C64" s="128">
        <v>0</v>
      </c>
      <c r="D64" s="85">
        <v>0</v>
      </c>
      <c r="E64" s="86">
        <f>C64+D64</f>
        <v>0</v>
      </c>
    </row>
    <row r="65" spans="1:5" ht="23.25" hidden="1">
      <c r="A65" s="104" t="s">
        <v>79</v>
      </c>
      <c r="B65" s="83">
        <v>2420</v>
      </c>
      <c r="C65" s="128">
        <v>0</v>
      </c>
      <c r="D65" s="85">
        <v>0</v>
      </c>
      <c r="E65" s="86">
        <f>C65+D65</f>
        <v>0</v>
      </c>
    </row>
    <row r="66" spans="1:5" ht="22.5" hidden="1">
      <c r="A66" s="129" t="s">
        <v>80</v>
      </c>
      <c r="B66" s="83">
        <v>2600</v>
      </c>
      <c r="C66" s="128">
        <f>C67+C68+C69</f>
        <v>0</v>
      </c>
      <c r="D66" s="85">
        <f>D67+D68+D69</f>
        <v>0</v>
      </c>
      <c r="E66" s="86">
        <f t="shared" si="0"/>
        <v>0</v>
      </c>
    </row>
    <row r="67" spans="1:5" ht="46.5" hidden="1">
      <c r="A67" s="104" t="s">
        <v>81</v>
      </c>
      <c r="B67" s="83">
        <v>2610</v>
      </c>
      <c r="C67" s="128">
        <v>0</v>
      </c>
      <c r="D67" s="85">
        <v>0</v>
      </c>
      <c r="E67" s="86">
        <f t="shared" si="0"/>
        <v>0</v>
      </c>
    </row>
    <row r="68" spans="1:5" ht="46.5" hidden="1">
      <c r="A68" s="104" t="s">
        <v>82</v>
      </c>
      <c r="B68" s="83">
        <v>2620</v>
      </c>
      <c r="C68" s="128">
        <v>0</v>
      </c>
      <c r="D68" s="85">
        <v>0</v>
      </c>
      <c r="E68" s="86">
        <f t="shared" si="0"/>
        <v>0</v>
      </c>
    </row>
    <row r="69" spans="1:5" ht="46.5" hidden="1">
      <c r="A69" s="104" t="s">
        <v>83</v>
      </c>
      <c r="B69" s="83">
        <v>2630</v>
      </c>
      <c r="C69" s="128">
        <v>0</v>
      </c>
      <c r="D69" s="85">
        <v>0</v>
      </c>
      <c r="E69" s="86">
        <f t="shared" si="0"/>
        <v>0</v>
      </c>
    </row>
    <row r="70" spans="1:5" ht="22.5">
      <c r="A70" s="129" t="s">
        <v>84</v>
      </c>
      <c r="B70" s="83">
        <v>2700</v>
      </c>
      <c r="C70" s="128">
        <f>C71+C72+C73</f>
        <v>1369.1244999999999</v>
      </c>
      <c r="D70" s="85">
        <f>D71+D72+D73</f>
        <v>3787.0309999999999</v>
      </c>
      <c r="E70" s="86">
        <f t="shared" si="0"/>
        <v>5156.1554999999998</v>
      </c>
    </row>
    <row r="71" spans="1:5" ht="23.25" hidden="1">
      <c r="A71" s="104" t="s">
        <v>85</v>
      </c>
      <c r="B71" s="83">
        <v>2710</v>
      </c>
      <c r="C71" s="128">
        <v>0</v>
      </c>
      <c r="D71" s="85">
        <v>0</v>
      </c>
      <c r="E71" s="86">
        <f t="shared" si="0"/>
        <v>0</v>
      </c>
    </row>
    <row r="72" spans="1:5" ht="23.25">
      <c r="A72" s="104" t="s">
        <v>86</v>
      </c>
      <c r="B72" s="83">
        <v>2720</v>
      </c>
      <c r="C72" s="128">
        <v>0</v>
      </c>
      <c r="D72" s="85">
        <v>3632.8809999999999</v>
      </c>
      <c r="E72" s="86">
        <f t="shared" ref="E72:E100" si="1">SUM(C72,D72)</f>
        <v>3632.8809999999999</v>
      </c>
    </row>
    <row r="73" spans="1:5" ht="23.25">
      <c r="A73" s="104" t="s">
        <v>87</v>
      </c>
      <c r="B73" s="83">
        <v>2730</v>
      </c>
      <c r="C73" s="128">
        <v>1369.1244999999999</v>
      </c>
      <c r="D73" s="85">
        <v>154.15</v>
      </c>
      <c r="E73" s="86">
        <f t="shared" si="1"/>
        <v>1523.2745</v>
      </c>
    </row>
    <row r="74" spans="1:5" ht="23.25" thickBot="1">
      <c r="A74" s="72" t="s">
        <v>25</v>
      </c>
      <c r="B74" s="73">
        <v>2800</v>
      </c>
      <c r="C74" s="94">
        <v>0</v>
      </c>
      <c r="D74" s="75">
        <v>90.162000000000006</v>
      </c>
      <c r="E74" s="76">
        <f t="shared" si="1"/>
        <v>90.162000000000006</v>
      </c>
    </row>
    <row r="75" spans="1:5" ht="33.75" thickBot="1">
      <c r="A75" s="121" t="s">
        <v>88</v>
      </c>
      <c r="B75" s="122">
        <v>3000</v>
      </c>
      <c r="C75" s="123">
        <f>C76+C78+C81+C84+C90</f>
        <v>2900</v>
      </c>
      <c r="D75" s="124">
        <f>D76+D78+D81+D84+D90</f>
        <v>23359.031000000003</v>
      </c>
      <c r="E75" s="125">
        <f t="shared" si="1"/>
        <v>26259.031000000003</v>
      </c>
    </row>
    <row r="76" spans="1:5" ht="22.5" hidden="1">
      <c r="A76" s="67" t="s">
        <v>89</v>
      </c>
      <c r="B76" s="81">
        <v>3100</v>
      </c>
      <c r="C76" s="103">
        <f>C77</f>
        <v>1656.95705</v>
      </c>
      <c r="D76" s="70">
        <f>D77</f>
        <v>17458.285</v>
      </c>
      <c r="E76" s="71">
        <f t="shared" si="1"/>
        <v>19115.242050000001</v>
      </c>
    </row>
    <row r="77" spans="1:5" ht="46.5">
      <c r="A77" s="105" t="s">
        <v>53</v>
      </c>
      <c r="B77" s="83">
        <v>3110</v>
      </c>
      <c r="C77" s="128">
        <v>1656.95705</v>
      </c>
      <c r="D77" s="85">
        <v>17458.285</v>
      </c>
      <c r="E77" s="86">
        <f t="shared" si="1"/>
        <v>19115.242050000001</v>
      </c>
    </row>
    <row r="78" spans="1:5" ht="23.25" hidden="1">
      <c r="A78" s="104" t="s">
        <v>90</v>
      </c>
      <c r="B78" s="83">
        <v>3120</v>
      </c>
      <c r="C78" s="128">
        <f>C79+C80</f>
        <v>0</v>
      </c>
      <c r="D78" s="85">
        <f>D79+D80</f>
        <v>0</v>
      </c>
      <c r="E78" s="86">
        <f t="shared" si="1"/>
        <v>0</v>
      </c>
    </row>
    <row r="79" spans="1:5" ht="23.25" hidden="1">
      <c r="A79" s="104" t="s">
        <v>91</v>
      </c>
      <c r="B79" s="83">
        <v>3121</v>
      </c>
      <c r="C79" s="128">
        <v>0</v>
      </c>
      <c r="D79" s="85">
        <v>0</v>
      </c>
      <c r="E79" s="86">
        <f t="shared" si="1"/>
        <v>0</v>
      </c>
    </row>
    <row r="80" spans="1:5" ht="23.25" hidden="1">
      <c r="A80" s="104" t="s">
        <v>92</v>
      </c>
      <c r="B80" s="83">
        <v>3122</v>
      </c>
      <c r="C80" s="128">
        <v>0</v>
      </c>
      <c r="D80" s="85">
        <v>0</v>
      </c>
      <c r="E80" s="86">
        <f t="shared" si="1"/>
        <v>0</v>
      </c>
    </row>
    <row r="81" spans="1:5" ht="23.25" hidden="1">
      <c r="A81" s="104" t="s">
        <v>26</v>
      </c>
      <c r="B81" s="83">
        <v>3130</v>
      </c>
      <c r="C81" s="128">
        <f>C82+C83</f>
        <v>358.94349</v>
      </c>
      <c r="D81" s="85">
        <f>D82+D83</f>
        <v>214.32600000000002</v>
      </c>
      <c r="E81" s="86">
        <f t="shared" si="1"/>
        <v>573.26949000000002</v>
      </c>
    </row>
    <row r="82" spans="1:5" ht="23.25">
      <c r="A82" s="105" t="s">
        <v>93</v>
      </c>
      <c r="B82" s="83">
        <v>3131</v>
      </c>
      <c r="C82" s="128">
        <v>309.43400000000003</v>
      </c>
      <c r="D82" s="85">
        <v>18.646000000000001</v>
      </c>
      <c r="E82" s="86">
        <f t="shared" si="1"/>
        <v>328.08000000000004</v>
      </c>
    </row>
    <row r="83" spans="1:5" ht="23.25">
      <c r="A83" s="105" t="s">
        <v>94</v>
      </c>
      <c r="B83" s="83">
        <v>3132</v>
      </c>
      <c r="C83" s="128">
        <v>49.50949</v>
      </c>
      <c r="D83" s="85">
        <v>195.68</v>
      </c>
      <c r="E83" s="86">
        <f t="shared" si="1"/>
        <v>245.18949000000001</v>
      </c>
    </row>
    <row r="84" spans="1:5" ht="23.25" hidden="1">
      <c r="A84" s="105" t="s">
        <v>95</v>
      </c>
      <c r="B84" s="83">
        <v>3140</v>
      </c>
      <c r="C84" s="132">
        <f>C85+C86</f>
        <v>884.09946000000002</v>
      </c>
      <c r="D84" s="133">
        <f>D85+D86</f>
        <v>5686.42</v>
      </c>
      <c r="E84" s="86">
        <f t="shared" si="1"/>
        <v>6570.5194600000004</v>
      </c>
    </row>
    <row r="85" spans="1:5" ht="23.25">
      <c r="A85" s="105" t="s">
        <v>96</v>
      </c>
      <c r="B85" s="83">
        <v>3141</v>
      </c>
      <c r="C85" s="128">
        <v>0</v>
      </c>
      <c r="D85" s="85">
        <v>2329.9180000000001</v>
      </c>
      <c r="E85" s="86">
        <f t="shared" si="1"/>
        <v>2329.9180000000001</v>
      </c>
    </row>
    <row r="86" spans="1:5" ht="24" thickBot="1">
      <c r="A86" s="134" t="s">
        <v>97</v>
      </c>
      <c r="B86" s="111">
        <v>3142</v>
      </c>
      <c r="C86" s="112">
        <v>884.09946000000002</v>
      </c>
      <c r="D86" s="113">
        <v>3356.502</v>
      </c>
      <c r="E86" s="135">
        <f t="shared" si="1"/>
        <v>4240.6014599999999</v>
      </c>
    </row>
    <row r="87" spans="1:5" ht="23.25" hidden="1">
      <c r="A87" s="136" t="s">
        <v>98</v>
      </c>
      <c r="B87" s="137">
        <v>3143</v>
      </c>
      <c r="C87" s="138">
        <v>0</v>
      </c>
      <c r="D87" s="139">
        <v>0</v>
      </c>
      <c r="E87" s="140">
        <f t="shared" si="1"/>
        <v>0</v>
      </c>
    </row>
    <row r="88" spans="1:5" ht="23.25" hidden="1">
      <c r="A88" s="141" t="s">
        <v>99</v>
      </c>
      <c r="B88" s="142">
        <v>3150</v>
      </c>
      <c r="C88" s="143">
        <v>0</v>
      </c>
      <c r="D88" s="144">
        <v>0</v>
      </c>
      <c r="E88" s="145">
        <f t="shared" si="1"/>
        <v>0</v>
      </c>
    </row>
    <row r="89" spans="1:5" ht="23.25" hidden="1">
      <c r="A89" s="141" t="s">
        <v>100</v>
      </c>
      <c r="B89" s="142">
        <v>3160</v>
      </c>
      <c r="C89" s="143">
        <v>0</v>
      </c>
      <c r="D89" s="144">
        <v>0</v>
      </c>
      <c r="E89" s="145">
        <f t="shared" si="1"/>
        <v>0</v>
      </c>
    </row>
    <row r="90" spans="1:5" ht="22.5" hidden="1">
      <c r="A90" s="146" t="s">
        <v>101</v>
      </c>
      <c r="B90" s="147">
        <v>3200</v>
      </c>
      <c r="C90" s="148">
        <f>C91+C92+C93+C94+C95</f>
        <v>0</v>
      </c>
      <c r="D90" s="149">
        <f>D91+D92+D93+D94+D95</f>
        <v>0</v>
      </c>
      <c r="E90" s="145">
        <f t="shared" si="1"/>
        <v>0</v>
      </c>
    </row>
    <row r="91" spans="1:5" ht="46.5" hidden="1">
      <c r="A91" s="150" t="s">
        <v>102</v>
      </c>
      <c r="B91" s="151">
        <v>3210</v>
      </c>
      <c r="C91" s="152"/>
      <c r="D91" s="153">
        <f>'[1] ПЛАН викорис.загальний'!E94</f>
        <v>0</v>
      </c>
      <c r="E91" s="145">
        <f t="shared" si="1"/>
        <v>0</v>
      </c>
    </row>
    <row r="92" spans="1:5" ht="46.5" hidden="1">
      <c r="A92" s="141" t="s">
        <v>103</v>
      </c>
      <c r="B92" s="142">
        <v>3220</v>
      </c>
      <c r="C92" s="143">
        <v>0</v>
      </c>
      <c r="D92" s="144">
        <v>0</v>
      </c>
      <c r="E92" s="145">
        <f t="shared" si="1"/>
        <v>0</v>
      </c>
    </row>
    <row r="93" spans="1:5" ht="46.5" hidden="1">
      <c r="A93" s="141" t="s">
        <v>104</v>
      </c>
      <c r="B93" s="142">
        <v>3230</v>
      </c>
      <c r="C93" s="143">
        <v>0</v>
      </c>
      <c r="D93" s="144">
        <v>0</v>
      </c>
      <c r="E93" s="145">
        <f t="shared" si="1"/>
        <v>0</v>
      </c>
    </row>
    <row r="94" spans="1:5" ht="23.25" hidden="1">
      <c r="A94" s="141" t="s">
        <v>105</v>
      </c>
      <c r="B94" s="142">
        <v>3240</v>
      </c>
      <c r="C94" s="143">
        <v>0</v>
      </c>
      <c r="D94" s="144">
        <v>0</v>
      </c>
      <c r="E94" s="145">
        <f t="shared" si="1"/>
        <v>0</v>
      </c>
    </row>
    <row r="95" spans="1:5" ht="22.5" hidden="1">
      <c r="A95" s="154" t="s">
        <v>106</v>
      </c>
      <c r="B95" s="155">
        <v>4110</v>
      </c>
      <c r="C95" s="143">
        <v>0</v>
      </c>
      <c r="D95" s="144">
        <v>0</v>
      </c>
      <c r="E95" s="145">
        <f t="shared" si="1"/>
        <v>0</v>
      </c>
    </row>
    <row r="96" spans="1:5" ht="46.5" hidden="1">
      <c r="A96" s="156" t="s">
        <v>107</v>
      </c>
      <c r="B96" s="157">
        <v>4111</v>
      </c>
      <c r="C96" s="143">
        <v>0</v>
      </c>
      <c r="D96" s="144">
        <v>0</v>
      </c>
      <c r="E96" s="145">
        <f t="shared" si="1"/>
        <v>0</v>
      </c>
    </row>
    <row r="97" spans="1:6" ht="46.5" hidden="1">
      <c r="A97" s="156" t="s">
        <v>108</v>
      </c>
      <c r="B97" s="157">
        <v>4112</v>
      </c>
      <c r="C97" s="143">
        <v>0</v>
      </c>
      <c r="D97" s="144">
        <v>0</v>
      </c>
      <c r="E97" s="145">
        <f t="shared" si="1"/>
        <v>0</v>
      </c>
    </row>
    <row r="98" spans="1:6" ht="23.25" hidden="1">
      <c r="A98" s="156" t="s">
        <v>109</v>
      </c>
      <c r="B98" s="157">
        <v>4113</v>
      </c>
      <c r="C98" s="143">
        <v>0</v>
      </c>
      <c r="D98" s="144">
        <v>0</v>
      </c>
      <c r="E98" s="145">
        <f t="shared" si="1"/>
        <v>0</v>
      </c>
    </row>
    <row r="99" spans="1:6" ht="22.5" hidden="1">
      <c r="A99" s="154" t="s">
        <v>110</v>
      </c>
      <c r="B99" s="155">
        <v>4210</v>
      </c>
      <c r="C99" s="143">
        <v>0</v>
      </c>
      <c r="D99" s="144">
        <v>0</v>
      </c>
      <c r="E99" s="145">
        <f>SUM(C99,D99)</f>
        <v>0</v>
      </c>
    </row>
    <row r="100" spans="1:6" ht="22.5" hidden="1">
      <c r="A100" s="158" t="s">
        <v>111</v>
      </c>
      <c r="B100" s="155">
        <v>9000</v>
      </c>
      <c r="C100" s="143">
        <v>0</v>
      </c>
      <c r="D100" s="144">
        <v>0</v>
      </c>
      <c r="E100" s="159">
        <f t="shared" si="1"/>
        <v>0</v>
      </c>
    </row>
    <row r="101" spans="1:6" hidden="1">
      <c r="E101" s="161"/>
    </row>
    <row r="102" spans="1:6" ht="37.5" customHeight="1">
      <c r="A102" s="162" t="s">
        <v>112</v>
      </c>
      <c r="B102" s="163"/>
      <c r="C102" s="164"/>
      <c r="D102" s="165"/>
      <c r="E102" s="166"/>
      <c r="F102" s="167"/>
    </row>
    <row r="103" spans="1:6" ht="26.25" customHeight="1">
      <c r="A103" s="168" t="s">
        <v>113</v>
      </c>
      <c r="B103" s="169"/>
      <c r="C103" s="170"/>
      <c r="D103" s="171"/>
      <c r="E103" s="172"/>
      <c r="F103" s="173"/>
    </row>
    <row r="104" spans="1:6" ht="15.75" thickBot="1">
      <c r="A104" s="174"/>
      <c r="B104" s="174"/>
      <c r="C104" s="175"/>
      <c r="D104" s="176"/>
      <c r="E104" s="177" t="s">
        <v>173</v>
      </c>
    </row>
    <row r="105" spans="1:6" ht="15.75">
      <c r="A105" s="325" t="s">
        <v>18</v>
      </c>
      <c r="B105" s="327" t="s">
        <v>19</v>
      </c>
      <c r="C105" s="329" t="s">
        <v>20</v>
      </c>
      <c r="D105" s="330"/>
      <c r="E105" s="178"/>
    </row>
    <row r="106" spans="1:6" ht="16.5" thickBot="1">
      <c r="A106" s="326"/>
      <c r="B106" s="328"/>
      <c r="C106" s="179" t="s">
        <v>32</v>
      </c>
      <c r="D106" s="180" t="s">
        <v>33</v>
      </c>
      <c r="E106" s="181" t="s">
        <v>34</v>
      </c>
    </row>
    <row r="107" spans="1:6" ht="15.75" thickBot="1">
      <c r="A107" s="182">
        <v>1</v>
      </c>
      <c r="B107" s="183">
        <v>2</v>
      </c>
      <c r="C107" s="184">
        <v>3</v>
      </c>
      <c r="D107" s="185">
        <v>4</v>
      </c>
      <c r="E107" s="186">
        <v>5</v>
      </c>
    </row>
    <row r="108" spans="1:6" s="29" customFormat="1" ht="33">
      <c r="A108" s="187" t="s">
        <v>21</v>
      </c>
      <c r="B108" s="188" t="s">
        <v>35</v>
      </c>
      <c r="C108" s="313">
        <f>C110</f>
        <v>40296.300000000003</v>
      </c>
      <c r="D108" s="189">
        <f>D111</f>
        <v>0</v>
      </c>
      <c r="E108" s="190">
        <f t="shared" ref="E108:E116" si="2">SUM(C108,D108)</f>
        <v>40296.300000000003</v>
      </c>
    </row>
    <row r="109" spans="1:6" ht="18.75" hidden="1">
      <c r="A109" s="191"/>
      <c r="B109" s="192"/>
      <c r="C109" s="314"/>
      <c r="D109" s="193"/>
      <c r="E109" s="194"/>
    </row>
    <row r="110" spans="1:6" ht="51">
      <c r="A110" s="195" t="s">
        <v>36</v>
      </c>
      <c r="B110" s="192" t="s">
        <v>35</v>
      </c>
      <c r="C110" s="314">
        <f>C111</f>
        <v>40296.300000000003</v>
      </c>
      <c r="D110" s="193" t="s">
        <v>35</v>
      </c>
      <c r="E110" s="194">
        <f t="shared" si="2"/>
        <v>40296.300000000003</v>
      </c>
    </row>
    <row r="111" spans="1:6" ht="23.25" thickBot="1">
      <c r="A111" s="196" t="s">
        <v>57</v>
      </c>
      <c r="B111" s="197" t="s">
        <v>35</v>
      </c>
      <c r="C111" s="198">
        <f>C113</f>
        <v>40296.300000000003</v>
      </c>
      <c r="D111" s="199">
        <f>D113</f>
        <v>0</v>
      </c>
      <c r="E111" s="200">
        <f t="shared" si="2"/>
        <v>40296.300000000003</v>
      </c>
    </row>
    <row r="112" spans="1:6" ht="19.5" hidden="1" thickBot="1">
      <c r="A112" s="201" t="s">
        <v>58</v>
      </c>
      <c r="B112" s="202"/>
      <c r="C112" s="203"/>
      <c r="D112" s="204"/>
      <c r="E112" s="205"/>
    </row>
    <row r="113" spans="1:5" s="29" customFormat="1" ht="33.75" thickBot="1">
      <c r="A113" s="206" t="s">
        <v>59</v>
      </c>
      <c r="B113" s="207">
        <v>2000</v>
      </c>
      <c r="C113" s="208">
        <f>C114</f>
        <v>40296.300000000003</v>
      </c>
      <c r="D113" s="209">
        <f>D114</f>
        <v>0</v>
      </c>
      <c r="E113" s="210">
        <f t="shared" si="2"/>
        <v>40296.300000000003</v>
      </c>
    </row>
    <row r="114" spans="1:5" ht="19.5" thickBot="1">
      <c r="A114" s="211" t="s">
        <v>84</v>
      </c>
      <c r="B114" s="197">
        <v>2700</v>
      </c>
      <c r="C114" s="198">
        <f>C115+C116+C117</f>
        <v>40296.300000000003</v>
      </c>
      <c r="D114" s="199">
        <f>D115+D116+D117</f>
        <v>0</v>
      </c>
      <c r="E114" s="200">
        <f t="shared" si="2"/>
        <v>40296.300000000003</v>
      </c>
    </row>
    <row r="115" spans="1:5" ht="19.5" hidden="1" thickBot="1">
      <c r="A115" s="212" t="s">
        <v>85</v>
      </c>
      <c r="B115" s="202">
        <v>2710</v>
      </c>
      <c r="C115" s="203">
        <v>0</v>
      </c>
      <c r="D115" s="204">
        <v>0</v>
      </c>
      <c r="E115" s="205">
        <f t="shared" si="2"/>
        <v>0</v>
      </c>
    </row>
    <row r="116" spans="1:5" ht="33.75" customHeight="1" thickBot="1">
      <c r="A116" s="213" t="s">
        <v>86</v>
      </c>
      <c r="B116" s="214">
        <v>2720</v>
      </c>
      <c r="C116" s="215">
        <v>40296.300000000003</v>
      </c>
      <c r="D116" s="216">
        <v>0</v>
      </c>
      <c r="E116" s="217">
        <f t="shared" si="2"/>
        <v>40296.300000000003</v>
      </c>
    </row>
    <row r="118" spans="1:5" ht="42.75" hidden="1" customHeight="1" thickBot="1">
      <c r="A118" s="331" t="s">
        <v>114</v>
      </c>
      <c r="B118" s="331"/>
      <c r="C118" s="331"/>
      <c r="D118" s="331"/>
      <c r="E118" s="331"/>
    </row>
    <row r="119" spans="1:5" ht="16.5" hidden="1" thickBot="1">
      <c r="A119" s="332" t="s">
        <v>1</v>
      </c>
      <c r="B119" s="334" t="s">
        <v>19</v>
      </c>
      <c r="C119" s="336" t="s">
        <v>20</v>
      </c>
      <c r="D119" s="337"/>
      <c r="E119" s="338" t="s">
        <v>115</v>
      </c>
    </row>
    <row r="120" spans="1:5" ht="16.5" hidden="1" thickBot="1">
      <c r="A120" s="333"/>
      <c r="B120" s="335"/>
      <c r="C120" s="218" t="s">
        <v>32</v>
      </c>
      <c r="D120" s="219" t="s">
        <v>33</v>
      </c>
      <c r="E120" s="339"/>
    </row>
    <row r="121" spans="1:5" ht="16.5" hidden="1" thickBot="1">
      <c r="A121" s="220">
        <v>1</v>
      </c>
      <c r="B121" s="221">
        <v>2</v>
      </c>
      <c r="C121" s="222">
        <v>3</v>
      </c>
      <c r="D121" s="223">
        <v>4</v>
      </c>
      <c r="E121" s="224">
        <v>5</v>
      </c>
    </row>
    <row r="122" spans="1:5" ht="19.5" hidden="1" thickBot="1">
      <c r="A122" s="225" t="s">
        <v>116</v>
      </c>
      <c r="B122" s="226" t="s">
        <v>35</v>
      </c>
      <c r="C122" s="227" t="s">
        <v>35</v>
      </c>
      <c r="D122" s="228" t="s">
        <v>35</v>
      </c>
      <c r="E122" s="229" t="s">
        <v>35</v>
      </c>
    </row>
    <row r="123" spans="1:5" s="29" customFormat="1" ht="33.75" hidden="1" thickBot="1">
      <c r="A123" s="230" t="s">
        <v>21</v>
      </c>
      <c r="B123" s="231" t="s">
        <v>35</v>
      </c>
      <c r="C123" s="232">
        <f>C124</f>
        <v>2102.14</v>
      </c>
      <c r="D123" s="233">
        <f>D125</f>
        <v>1426.3</v>
      </c>
      <c r="E123" s="234">
        <f>C123+D123</f>
        <v>3528.4399999999996</v>
      </c>
    </row>
    <row r="124" spans="1:5" ht="18.75" hidden="1">
      <c r="A124" s="235" t="s">
        <v>22</v>
      </c>
      <c r="B124" s="236" t="s">
        <v>35</v>
      </c>
      <c r="C124" s="237">
        <f>C136</f>
        <v>2102.14</v>
      </c>
      <c r="D124" s="238" t="s">
        <v>35</v>
      </c>
      <c r="E124" s="239">
        <f>C124</f>
        <v>2102.14</v>
      </c>
    </row>
    <row r="125" spans="1:5" ht="37.5" hidden="1">
      <c r="A125" s="240" t="s">
        <v>117</v>
      </c>
      <c r="B125" s="241" t="s">
        <v>35</v>
      </c>
      <c r="C125" s="242"/>
      <c r="D125" s="243">
        <f>D126</f>
        <v>1426.3</v>
      </c>
      <c r="E125" s="244">
        <f>C125+D125</f>
        <v>1426.3</v>
      </c>
    </row>
    <row r="126" spans="1:5" ht="37.5" hidden="1">
      <c r="A126" s="245" t="s">
        <v>118</v>
      </c>
      <c r="B126" s="246">
        <v>25010000</v>
      </c>
      <c r="C126" s="247" t="s">
        <v>35</v>
      </c>
      <c r="D126" s="248">
        <f>D128</f>
        <v>1426.3</v>
      </c>
      <c r="E126" s="249">
        <f>D126</f>
        <v>1426.3</v>
      </c>
    </row>
    <row r="127" spans="1:5" ht="18.75" hidden="1">
      <c r="A127" s="250" t="s">
        <v>41</v>
      </c>
      <c r="B127" s="246"/>
      <c r="C127" s="247"/>
      <c r="D127" s="248"/>
      <c r="E127" s="249"/>
    </row>
    <row r="128" spans="1:5" ht="37.5" hidden="1">
      <c r="A128" s="245" t="s">
        <v>119</v>
      </c>
      <c r="B128" s="251">
        <v>25010100</v>
      </c>
      <c r="C128" s="247" t="s">
        <v>35</v>
      </c>
      <c r="D128" s="248">
        <f>D136</f>
        <v>1426.3</v>
      </c>
      <c r="E128" s="249">
        <f>D128</f>
        <v>1426.3</v>
      </c>
    </row>
    <row r="129" spans="1:5" ht="18.75" hidden="1">
      <c r="A129" s="252" t="s">
        <v>120</v>
      </c>
      <c r="B129" s="246">
        <v>25020000</v>
      </c>
      <c r="C129" s="253" t="s">
        <v>35</v>
      </c>
      <c r="D129" s="254"/>
      <c r="E129" s="255"/>
    </row>
    <row r="130" spans="1:5" ht="18.75" hidden="1">
      <c r="A130" s="250" t="s">
        <v>41</v>
      </c>
      <c r="B130" s="256"/>
      <c r="C130" s="253"/>
      <c r="D130" s="254"/>
      <c r="E130" s="255"/>
    </row>
    <row r="131" spans="1:5" ht="18.75" hidden="1">
      <c r="A131" s="245" t="s">
        <v>121</v>
      </c>
      <c r="B131" s="257"/>
      <c r="C131" s="253" t="s">
        <v>35</v>
      </c>
      <c r="D131" s="254"/>
      <c r="E131" s="255"/>
    </row>
    <row r="132" spans="1:5" ht="37.5" hidden="1">
      <c r="A132" s="245" t="s">
        <v>122</v>
      </c>
      <c r="B132" s="257"/>
      <c r="C132" s="253" t="s">
        <v>35</v>
      </c>
      <c r="D132" s="254"/>
      <c r="E132" s="255"/>
    </row>
    <row r="133" spans="1:5" ht="37.5" hidden="1">
      <c r="A133" s="258" t="s">
        <v>123</v>
      </c>
      <c r="B133" s="257"/>
      <c r="C133" s="253" t="s">
        <v>35</v>
      </c>
      <c r="D133" s="254"/>
      <c r="E133" s="255"/>
    </row>
    <row r="134" spans="1:5" ht="18.75" hidden="1">
      <c r="A134" s="316" t="s">
        <v>124</v>
      </c>
      <c r="B134" s="257"/>
      <c r="C134" s="253" t="s">
        <v>35</v>
      </c>
      <c r="D134" s="254"/>
      <c r="E134" s="255"/>
    </row>
    <row r="135" spans="1:5" ht="18.75" hidden="1">
      <c r="A135" s="316"/>
      <c r="B135" s="257"/>
      <c r="C135" s="253" t="s">
        <v>35</v>
      </c>
      <c r="D135" s="254" t="s">
        <v>56</v>
      </c>
      <c r="E135" s="255" t="s">
        <v>56</v>
      </c>
    </row>
    <row r="136" spans="1:5" s="29" customFormat="1" ht="39" hidden="1" customHeight="1" thickBot="1">
      <c r="A136" s="259" t="s">
        <v>125</v>
      </c>
      <c r="B136" s="260" t="s">
        <v>35</v>
      </c>
      <c r="C136" s="261">
        <f>C137</f>
        <v>2102.14</v>
      </c>
      <c r="D136" s="262">
        <f>D137+D172</f>
        <v>1426.3</v>
      </c>
      <c r="E136" s="263">
        <f t="shared" ref="E136:E140" si="3">D136+C136</f>
        <v>3528.4399999999996</v>
      </c>
    </row>
    <row r="137" spans="1:5" s="29" customFormat="1" ht="33.75" hidden="1" thickBot="1">
      <c r="A137" s="264" t="s">
        <v>126</v>
      </c>
      <c r="B137" s="265" t="s">
        <v>127</v>
      </c>
      <c r="C137" s="266">
        <f>C138+C143</f>
        <v>2102.14</v>
      </c>
      <c r="D137" s="267">
        <f>D138+D143+D171</f>
        <v>1384.1959999999999</v>
      </c>
      <c r="E137" s="234">
        <f t="shared" si="3"/>
        <v>3486.3359999999998</v>
      </c>
    </row>
    <row r="138" spans="1:5" ht="19.5" hidden="1">
      <c r="A138" s="268" t="s">
        <v>128</v>
      </c>
      <c r="B138" s="269">
        <v>2100</v>
      </c>
      <c r="C138" s="270">
        <f>C139+C142</f>
        <v>1912.10691</v>
      </c>
      <c r="D138" s="271">
        <f>D139+D142</f>
        <v>1300.3589999999999</v>
      </c>
      <c r="E138" s="272">
        <f t="shared" si="3"/>
        <v>3212.4659099999999</v>
      </c>
    </row>
    <row r="139" spans="1:5" ht="19.5" hidden="1">
      <c r="A139" s="273" t="s">
        <v>129</v>
      </c>
      <c r="B139" s="274" t="s">
        <v>130</v>
      </c>
      <c r="C139" s="275">
        <f>C140</f>
        <v>1566.95</v>
      </c>
      <c r="D139" s="276">
        <f>D140</f>
        <v>1065.8679999999999</v>
      </c>
      <c r="E139" s="277">
        <f t="shared" si="3"/>
        <v>2632.8180000000002</v>
      </c>
    </row>
    <row r="140" spans="1:5" ht="18.75" hidden="1">
      <c r="A140" s="278" t="s">
        <v>131</v>
      </c>
      <c r="B140" s="274" t="s">
        <v>132</v>
      </c>
      <c r="C140" s="279">
        <v>1566.95</v>
      </c>
      <c r="D140" s="280">
        <v>1065.8679999999999</v>
      </c>
      <c r="E140" s="249">
        <f t="shared" si="3"/>
        <v>2632.8180000000002</v>
      </c>
    </row>
    <row r="141" spans="1:5" ht="18.75" hidden="1">
      <c r="A141" s="278" t="s">
        <v>133</v>
      </c>
      <c r="B141" s="274" t="s">
        <v>134</v>
      </c>
      <c r="C141" s="279"/>
      <c r="D141" s="280"/>
      <c r="E141" s="249"/>
    </row>
    <row r="142" spans="1:5" ht="19.5" hidden="1">
      <c r="A142" s="273" t="s">
        <v>64</v>
      </c>
      <c r="B142" s="274" t="s">
        <v>135</v>
      </c>
      <c r="C142" s="275">
        <v>345.15690999999998</v>
      </c>
      <c r="D142" s="276">
        <v>234.49100000000001</v>
      </c>
      <c r="E142" s="277">
        <f t="shared" ref="E142:E144" si="4">D142+C142</f>
        <v>579.64791000000002</v>
      </c>
    </row>
    <row r="143" spans="1:5" ht="19.5" hidden="1">
      <c r="A143" s="273" t="s">
        <v>136</v>
      </c>
      <c r="B143" s="274" t="s">
        <v>137</v>
      </c>
      <c r="C143" s="281">
        <f>C144+C147+C148+C150</f>
        <v>190.03309000000002</v>
      </c>
      <c r="D143" s="280">
        <f>SUM(D144+D147+D148+D150)</f>
        <v>83.836999999999989</v>
      </c>
      <c r="E143" s="249">
        <f t="shared" si="4"/>
        <v>273.87009</v>
      </c>
    </row>
    <row r="144" spans="1:5" ht="18.75" hidden="1">
      <c r="A144" s="282" t="s">
        <v>27</v>
      </c>
      <c r="B144" s="274">
        <v>2210</v>
      </c>
      <c r="C144" s="279">
        <v>125.23012</v>
      </c>
      <c r="D144" s="280">
        <v>45.131</v>
      </c>
      <c r="E144" s="249">
        <f t="shared" si="4"/>
        <v>170.36112</v>
      </c>
    </row>
    <row r="145" spans="1:5" ht="18.75" hidden="1">
      <c r="A145" s="282" t="s">
        <v>138</v>
      </c>
      <c r="B145" s="274" t="s">
        <v>139</v>
      </c>
      <c r="C145" s="279"/>
      <c r="D145" s="280"/>
      <c r="E145" s="249"/>
    </row>
    <row r="146" spans="1:5" ht="19.5" hidden="1">
      <c r="A146" s="282" t="s">
        <v>140</v>
      </c>
      <c r="B146" s="274" t="s">
        <v>141</v>
      </c>
      <c r="C146" s="275"/>
      <c r="D146" s="276"/>
      <c r="E146" s="249"/>
    </row>
    <row r="147" spans="1:5" ht="18.75" hidden="1">
      <c r="A147" s="282" t="s">
        <v>66</v>
      </c>
      <c r="B147" s="274">
        <v>2240</v>
      </c>
      <c r="C147" s="279">
        <v>29.25</v>
      </c>
      <c r="D147" s="280">
        <v>9.3859999999999992</v>
      </c>
      <c r="E147" s="249">
        <f t="shared" ref="E147:E148" si="5">D147+C147</f>
        <v>38.635999999999996</v>
      </c>
    </row>
    <row r="148" spans="1:5" ht="18.75" hidden="1">
      <c r="A148" s="282" t="s">
        <v>142</v>
      </c>
      <c r="B148" s="274">
        <v>2250</v>
      </c>
      <c r="C148" s="279">
        <v>11.42597</v>
      </c>
      <c r="D148" s="280">
        <v>5.5190000000000001</v>
      </c>
      <c r="E148" s="249">
        <f t="shared" si="5"/>
        <v>16.944969999999998</v>
      </c>
    </row>
    <row r="149" spans="1:5" ht="19.5" hidden="1">
      <c r="A149" s="282" t="s">
        <v>143</v>
      </c>
      <c r="B149" s="274">
        <v>2260</v>
      </c>
      <c r="C149" s="279"/>
      <c r="D149" s="276"/>
      <c r="E149" s="277"/>
    </row>
    <row r="150" spans="1:5" ht="18.75" hidden="1">
      <c r="A150" s="282" t="s">
        <v>144</v>
      </c>
      <c r="B150" s="274" t="s">
        <v>145</v>
      </c>
      <c r="C150" s="279">
        <f>C151+C152+C153</f>
        <v>24.127000000000002</v>
      </c>
      <c r="D150" s="280">
        <f>D151+D152+D153</f>
        <v>23.800999999999998</v>
      </c>
      <c r="E150" s="283">
        <f>E151+E152+E153</f>
        <v>47.927999999999997</v>
      </c>
    </row>
    <row r="151" spans="1:5" ht="19.5" hidden="1">
      <c r="A151" s="278" t="s">
        <v>146</v>
      </c>
      <c r="B151" s="274">
        <v>2271</v>
      </c>
      <c r="C151" s="275">
        <v>12.615</v>
      </c>
      <c r="D151" s="276">
        <v>14.78</v>
      </c>
      <c r="E151" s="277">
        <f t="shared" ref="E151:E153" si="6">C151+D151</f>
        <v>27.395</v>
      </c>
    </row>
    <row r="152" spans="1:5" ht="19.5" hidden="1">
      <c r="A152" s="284" t="s">
        <v>147</v>
      </c>
      <c r="B152" s="274">
        <v>2272</v>
      </c>
      <c r="C152" s="275">
        <v>1.7569999999999999</v>
      </c>
      <c r="D152" s="276">
        <v>0.98099999999999998</v>
      </c>
      <c r="E152" s="277">
        <f t="shared" si="6"/>
        <v>2.738</v>
      </c>
    </row>
    <row r="153" spans="1:5" ht="20.25" hidden="1" thickBot="1">
      <c r="A153" s="278" t="s">
        <v>148</v>
      </c>
      <c r="B153" s="274">
        <v>2273</v>
      </c>
      <c r="C153" s="275">
        <v>9.7550000000000008</v>
      </c>
      <c r="D153" s="276">
        <v>8.0399999999999991</v>
      </c>
      <c r="E153" s="277">
        <f t="shared" si="6"/>
        <v>17.795000000000002</v>
      </c>
    </row>
    <row r="154" spans="1:5" ht="19.5" hidden="1">
      <c r="A154" s="278" t="s">
        <v>149</v>
      </c>
      <c r="B154" s="274" t="s">
        <v>150</v>
      </c>
      <c r="C154" s="285"/>
      <c r="D154" s="254"/>
      <c r="E154" s="249"/>
    </row>
    <row r="155" spans="1:5" ht="18.75" hidden="1">
      <c r="A155" s="278" t="s">
        <v>151</v>
      </c>
      <c r="B155" s="274">
        <v>2275</v>
      </c>
      <c r="C155" s="253"/>
      <c r="D155" s="254"/>
      <c r="E155" s="255"/>
    </row>
    <row r="156" spans="1:5" ht="18.75" hidden="1">
      <c r="A156" s="278" t="s">
        <v>152</v>
      </c>
      <c r="B156" s="274">
        <v>2276</v>
      </c>
      <c r="C156" s="253"/>
      <c r="D156" s="254"/>
      <c r="E156" s="255"/>
    </row>
    <row r="157" spans="1:5" ht="37.5" hidden="1">
      <c r="A157" s="282" t="s">
        <v>153</v>
      </c>
      <c r="B157" s="274">
        <v>2280</v>
      </c>
      <c r="C157" s="253"/>
      <c r="D157" s="254"/>
      <c r="E157" s="255"/>
    </row>
    <row r="158" spans="1:5" ht="37.5" hidden="1">
      <c r="A158" s="278" t="s">
        <v>154</v>
      </c>
      <c r="B158" s="274" t="s">
        <v>155</v>
      </c>
      <c r="C158" s="253"/>
      <c r="D158" s="254"/>
      <c r="E158" s="255"/>
    </row>
    <row r="159" spans="1:5" ht="37.5" hidden="1">
      <c r="A159" s="278" t="s">
        <v>156</v>
      </c>
      <c r="B159" s="274" t="s">
        <v>157</v>
      </c>
      <c r="C159" s="286"/>
      <c r="D159" s="287"/>
      <c r="E159" s="288"/>
    </row>
    <row r="160" spans="1:5" ht="19.5" hidden="1">
      <c r="A160" s="273" t="s">
        <v>77</v>
      </c>
      <c r="B160" s="274">
        <v>2400</v>
      </c>
      <c r="C160" s="289"/>
      <c r="D160" s="287"/>
      <c r="E160" s="288"/>
    </row>
    <row r="161" spans="1:5" ht="18.75" hidden="1">
      <c r="A161" s="282" t="s">
        <v>158</v>
      </c>
      <c r="B161" s="274">
        <v>2410</v>
      </c>
      <c r="C161" s="286"/>
      <c r="D161" s="287"/>
      <c r="E161" s="288"/>
    </row>
    <row r="162" spans="1:5" ht="18.75" hidden="1">
      <c r="A162" s="282" t="s">
        <v>159</v>
      </c>
      <c r="B162" s="274">
        <v>2420</v>
      </c>
      <c r="C162" s="286"/>
      <c r="D162" s="287"/>
      <c r="E162" s="288"/>
    </row>
    <row r="163" spans="1:5" ht="19.5" hidden="1">
      <c r="A163" s="273" t="s">
        <v>160</v>
      </c>
      <c r="B163" s="274" t="s">
        <v>161</v>
      </c>
      <c r="C163" s="290"/>
      <c r="D163" s="291"/>
      <c r="E163" s="292"/>
    </row>
    <row r="164" spans="1:5" ht="37.5" hidden="1">
      <c r="A164" s="282" t="s">
        <v>81</v>
      </c>
      <c r="B164" s="274">
        <v>2610</v>
      </c>
      <c r="C164" s="286"/>
      <c r="D164" s="287"/>
      <c r="E164" s="288"/>
    </row>
    <row r="165" spans="1:5" ht="18.75" hidden="1">
      <c r="A165" s="293" t="s">
        <v>162</v>
      </c>
      <c r="B165" s="274">
        <v>2620</v>
      </c>
      <c r="C165" s="286"/>
      <c r="D165" s="287"/>
      <c r="E165" s="288"/>
    </row>
    <row r="166" spans="1:5" ht="37.5" hidden="1">
      <c r="A166" s="282" t="s">
        <v>163</v>
      </c>
      <c r="B166" s="274">
        <v>2630</v>
      </c>
      <c r="C166" s="290"/>
      <c r="D166" s="291"/>
      <c r="E166" s="292"/>
    </row>
    <row r="167" spans="1:5" ht="18.75" hidden="1">
      <c r="A167" s="294" t="s">
        <v>164</v>
      </c>
      <c r="B167" s="274">
        <v>2700</v>
      </c>
      <c r="C167" s="290"/>
      <c r="D167" s="291"/>
      <c r="E167" s="292"/>
    </row>
    <row r="168" spans="1:5" ht="18.75" hidden="1">
      <c r="A168" s="282" t="s">
        <v>165</v>
      </c>
      <c r="B168" s="274">
        <v>2710</v>
      </c>
      <c r="C168" s="290"/>
      <c r="D168" s="291"/>
      <c r="E168" s="295"/>
    </row>
    <row r="169" spans="1:5" ht="18.75" hidden="1">
      <c r="A169" s="282" t="s">
        <v>166</v>
      </c>
      <c r="B169" s="274">
        <v>2720</v>
      </c>
      <c r="C169" s="286"/>
      <c r="D169" s="287"/>
      <c r="E169" s="296"/>
    </row>
    <row r="170" spans="1:5" ht="18.75" hidden="1">
      <c r="A170" s="282" t="s">
        <v>167</v>
      </c>
      <c r="B170" s="274">
        <v>2730</v>
      </c>
      <c r="C170" s="286"/>
      <c r="D170" s="287"/>
      <c r="E170" s="296"/>
    </row>
    <row r="171" spans="1:5" ht="19.5" hidden="1" thickBot="1">
      <c r="A171" s="297" t="s">
        <v>25</v>
      </c>
      <c r="B171" s="298">
        <v>2800</v>
      </c>
      <c r="C171" s="299"/>
      <c r="D171" s="300"/>
      <c r="E171" s="301"/>
    </row>
    <row r="172" spans="1:5" ht="33.75" hidden="1" thickBot="1">
      <c r="A172" s="264" t="s">
        <v>168</v>
      </c>
      <c r="B172" s="265">
        <v>3000</v>
      </c>
      <c r="C172" s="302"/>
      <c r="D172" s="233">
        <f>SUM(D173)</f>
        <v>42.103999999999999</v>
      </c>
      <c r="E172" s="303">
        <f t="shared" ref="E172:E174" si="7">D172+C172</f>
        <v>42.103999999999999</v>
      </c>
    </row>
    <row r="173" spans="1:5" ht="18.75" hidden="1">
      <c r="A173" s="304" t="s">
        <v>169</v>
      </c>
      <c r="B173" s="269" t="s">
        <v>170</v>
      </c>
      <c r="C173" s="305"/>
      <c r="D173" s="306">
        <f>D174</f>
        <v>42.103999999999999</v>
      </c>
      <c r="E173" s="307">
        <f t="shared" si="7"/>
        <v>42.103999999999999</v>
      </c>
    </row>
    <row r="174" spans="1:5" ht="19.5" hidden="1" thickBot="1">
      <c r="A174" s="308" t="s">
        <v>171</v>
      </c>
      <c r="B174" s="309" t="s">
        <v>172</v>
      </c>
      <c r="C174" s="310"/>
      <c r="D174" s="311">
        <v>42.103999999999999</v>
      </c>
      <c r="E174" s="312">
        <f t="shared" si="7"/>
        <v>42.103999999999999</v>
      </c>
    </row>
  </sheetData>
  <mergeCells count="15">
    <mergeCell ref="A2:E2"/>
    <mergeCell ref="A134:A135"/>
    <mergeCell ref="A3:E3"/>
    <mergeCell ref="A4:D4"/>
    <mergeCell ref="A7:A8"/>
    <mergeCell ref="B7:B8"/>
    <mergeCell ref="C7:D7"/>
    <mergeCell ref="A105:A106"/>
    <mergeCell ref="B105:B106"/>
    <mergeCell ref="C105:D105"/>
    <mergeCell ref="A118:E118"/>
    <mergeCell ref="A119:A120"/>
    <mergeCell ref="B119:B120"/>
    <mergeCell ref="C119:D119"/>
    <mergeCell ref="E119:E120"/>
  </mergeCells>
  <pageMargins left="0.7" right="0.7" top="0.75" bottom="0.75" header="0.3" footer="0.3"/>
  <pageSetup paperSize="9" scale="4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342" t="s">
        <v>0</v>
      </c>
      <c r="B2" s="342" t="s">
        <v>1</v>
      </c>
      <c r="C2" s="1">
        <v>2018</v>
      </c>
      <c r="D2" s="4">
        <v>2020</v>
      </c>
      <c r="E2" s="342" t="s">
        <v>12</v>
      </c>
      <c r="F2" s="342" t="s">
        <v>13</v>
      </c>
      <c r="G2" s="344" t="s">
        <v>14</v>
      </c>
      <c r="H2" s="340" t="s">
        <v>15</v>
      </c>
    </row>
    <row r="3" spans="1:8" ht="77.25" customHeight="1" thickBot="1">
      <c r="A3" s="343"/>
      <c r="B3" s="343"/>
      <c r="C3" s="2" t="s">
        <v>2</v>
      </c>
      <c r="D3" s="5" t="s">
        <v>3</v>
      </c>
      <c r="E3" s="343"/>
      <c r="F3" s="343"/>
      <c r="G3" s="345"/>
      <c r="H3" s="341"/>
    </row>
    <row r="4" spans="1:8" ht="36" customHeight="1" thickBot="1">
      <c r="A4" s="3">
        <v>2270</v>
      </c>
      <c r="B4" s="9" t="s">
        <v>8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5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9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10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6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11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1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Уточнений кошторис 2020 р.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2021-04-07T12:18:36Z</cp:lastPrinted>
  <dcterms:created xsi:type="dcterms:W3CDTF">2019-02-11T10:48:55Z</dcterms:created>
  <dcterms:modified xsi:type="dcterms:W3CDTF">2021-04-07T13:28:03Z</dcterms:modified>
</cp:coreProperties>
</file>