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28695" windowHeight="11940"/>
  </bookViews>
  <sheets>
    <sheet name="таблица 3" sheetId="1" r:id="rId1"/>
  </sheets>
  <definedNames>
    <definedName name="_xlnm.Print_Area" localSheetId="0">'таблица 3'!$A$1:$J$123</definedName>
  </definedNames>
  <calcPr calcId="114210"/>
</workbook>
</file>

<file path=xl/calcChain.xml><?xml version="1.0" encoding="utf-8"?>
<calcChain xmlns="http://schemas.openxmlformats.org/spreadsheetml/2006/main">
  <c r="D30" i="1"/>
  <c r="D29"/>
  <c r="D28"/>
  <c r="D27"/>
  <c r="F26"/>
  <c r="E26"/>
  <c r="D26"/>
  <c r="C26"/>
  <c r="D25"/>
  <c r="D24"/>
  <c r="D23"/>
  <c r="D22"/>
  <c r="D21"/>
  <c r="D20"/>
  <c r="D19"/>
  <c r="D18"/>
  <c r="D17"/>
  <c r="D16"/>
  <c r="D15"/>
  <c r="E14"/>
  <c r="F14"/>
  <c r="C14"/>
  <c r="D14"/>
  <c r="D13"/>
  <c r="D12"/>
  <c r="D11"/>
  <c r="D10"/>
  <c r="D9"/>
  <c r="D8"/>
  <c r="D7"/>
  <c r="F6"/>
  <c r="E6"/>
  <c r="D6"/>
  <c r="C6"/>
  <c r="F5"/>
  <c r="E5"/>
  <c r="D5"/>
  <c r="C5"/>
  <c r="G119"/>
  <c r="G113"/>
  <c r="C119"/>
  <c r="C113"/>
  <c r="G138"/>
  <c r="G148"/>
  <c r="G131"/>
  <c r="C138"/>
  <c r="C131"/>
  <c r="C64"/>
  <c r="K98"/>
  <c r="K97"/>
  <c r="K96"/>
  <c r="K95"/>
  <c r="K94"/>
  <c r="K93"/>
  <c r="K92"/>
  <c r="K90"/>
  <c r="K88"/>
  <c r="K87"/>
  <c r="K86"/>
  <c r="K85"/>
  <c r="K84"/>
  <c r="K83"/>
  <c r="K82"/>
  <c r="K80"/>
  <c r="K79"/>
  <c r="K78"/>
  <c r="K77"/>
  <c r="K76"/>
  <c r="K75"/>
  <c r="K74"/>
  <c r="C81"/>
  <c r="C73"/>
  <c r="C91"/>
  <c r="L42"/>
  <c r="M42"/>
  <c r="L40"/>
  <c r="K56"/>
  <c r="K55"/>
  <c r="C56"/>
  <c r="C55"/>
  <c r="K59"/>
  <c r="C59"/>
  <c r="K58"/>
  <c r="C58"/>
  <c r="K57"/>
  <c r="C57"/>
  <c r="K54"/>
  <c r="C54"/>
  <c r="K53"/>
  <c r="C53"/>
  <c r="K52"/>
  <c r="C52"/>
  <c r="K49"/>
  <c r="C49"/>
  <c r="K47"/>
  <c r="C47"/>
  <c r="K46"/>
  <c r="C46"/>
  <c r="K45"/>
  <c r="C45"/>
  <c r="K44"/>
  <c r="C44"/>
  <c r="K43"/>
  <c r="C43"/>
  <c r="C72"/>
  <c r="K42"/>
  <c r="C51"/>
  <c r="C42"/>
  <c r="L41"/>
  <c r="G127"/>
  <c r="K91"/>
  <c r="K89"/>
  <c r="K81"/>
</calcChain>
</file>

<file path=xl/sharedStrings.xml><?xml version="1.0" encoding="utf-8"?>
<sst xmlns="http://schemas.openxmlformats.org/spreadsheetml/2006/main" count="144" uniqueCount="79">
  <si>
    <t xml:space="preserve">                                                                                   Тис.грн.</t>
  </si>
  <si>
    <t>КЕКВ</t>
  </si>
  <si>
    <t>Найменування</t>
  </si>
  <si>
    <t>%</t>
  </si>
  <si>
    <t>Фінансування з державного бюджету</t>
  </si>
  <si>
    <t>Заробітна плата</t>
  </si>
  <si>
    <t>Нарахування на зарплату</t>
  </si>
  <si>
    <t>Придбання товарів, обмундирування сиріт</t>
  </si>
  <si>
    <t>Харчування дітей-сиріт</t>
  </si>
  <si>
    <t>Оплата послуг(крім комунальних)</t>
  </si>
  <si>
    <t>Відрядження</t>
  </si>
  <si>
    <t>Оплата комунальних послуг</t>
  </si>
  <si>
    <t>Оплата теплопостачання</t>
  </si>
  <si>
    <t xml:space="preserve">Оплата водо пост. і водовідведення  </t>
  </si>
  <si>
    <t xml:space="preserve">Оплата електроенергії                                      </t>
  </si>
  <si>
    <t>Оплата природного газу</t>
  </si>
  <si>
    <t>Окремі заходи розвитку по реалізації держ. програм</t>
  </si>
  <si>
    <t>Стипендія</t>
  </si>
  <si>
    <t>Інші пот. трансферти населенню</t>
  </si>
  <si>
    <t>Інші видатки</t>
  </si>
  <si>
    <t>Капітальні видатки</t>
  </si>
  <si>
    <t>у т.ч.:</t>
  </si>
  <si>
    <t>Плата за навчання</t>
  </si>
  <si>
    <t>Плата за прож. в гуртожитку</t>
  </si>
  <si>
    <t>Плата за оренду приміщень</t>
  </si>
  <si>
    <t>Видатки всього</t>
  </si>
  <si>
    <t>Придбання товарів</t>
  </si>
  <si>
    <t>Оплата послуг (крім комунальних)</t>
  </si>
  <si>
    <t>Видатки на відрядження</t>
  </si>
  <si>
    <t>Комунальні послуги</t>
  </si>
  <si>
    <t>Оплата водопостачання</t>
  </si>
  <si>
    <t>Оплата електроенергії</t>
  </si>
  <si>
    <t>Стипендії по дорученням</t>
  </si>
  <si>
    <t>Видатки на оплату податків</t>
  </si>
  <si>
    <t>Придбання обладнання і предметів</t>
  </si>
  <si>
    <t>Капітальний ремонт інших об’єктів (кап.ремонт комп.техніки)</t>
  </si>
  <si>
    <t>Придбання землі і нематеріальних активів</t>
  </si>
  <si>
    <t>Найменування планових показників</t>
  </si>
  <si>
    <t>Окремі заходи розвитку по реалізації держ.програм</t>
  </si>
  <si>
    <t>Кошторис</t>
  </si>
  <si>
    <t>Планові надходження , всього</t>
  </si>
  <si>
    <t>Медикаменти та перев.матер.</t>
  </si>
  <si>
    <t>Продукти харчування ( комб. харчув.)</t>
  </si>
  <si>
    <t>Інші поточні трансферти населенню</t>
  </si>
  <si>
    <t>2019 рік</t>
  </si>
  <si>
    <r>
      <t xml:space="preserve">            </t>
    </r>
    <r>
      <rPr>
        <b/>
        <u/>
        <sz val="20"/>
        <color indexed="8"/>
        <rFont val="Times New Roman"/>
        <family val="1"/>
        <charset val="204"/>
      </rPr>
      <t>На рік планується</t>
    </r>
    <r>
      <rPr>
        <b/>
        <sz val="20"/>
        <color indexed="8"/>
        <rFont val="Times New Roman"/>
        <family val="1"/>
        <charset val="204"/>
      </rPr>
      <t xml:space="preserve">                                    </t>
    </r>
  </si>
  <si>
    <t>Видатки спеціального фонду на 2019 рік КПКВ 2201160 КОЛЕДЖІ</t>
  </si>
  <si>
    <t>Придбання обладнання</t>
  </si>
  <si>
    <t>Кап.рем.інш.об.</t>
  </si>
  <si>
    <t>Оплата інш.ком.послуг</t>
  </si>
  <si>
    <t>Видатки загального фонду 2201040 НДЧ</t>
  </si>
  <si>
    <t>2018 рік</t>
  </si>
  <si>
    <t>Оплата водо пост. і водовідведення</t>
  </si>
  <si>
    <t xml:space="preserve">Оплата електроенергії  </t>
  </si>
  <si>
    <t>СПЕЦФОНД 2201040 НДЧ</t>
  </si>
  <si>
    <t>Надходження , всього</t>
  </si>
  <si>
    <t>Видатки спеціального фонду на 2019 рік 2201040 НДЧ</t>
  </si>
  <si>
    <t>Дослідження і розробки, окремі заходи розвитку по реалізації державних (регіональних)</t>
  </si>
  <si>
    <r>
      <t xml:space="preserve">            </t>
    </r>
    <r>
      <rPr>
        <b/>
        <u/>
        <sz val="20"/>
        <color indexed="8"/>
        <rFont val="Times New Roman"/>
        <family val="1"/>
        <charset val="204"/>
      </rPr>
      <t xml:space="preserve">РАЗОМ </t>
    </r>
    <r>
      <rPr>
        <b/>
        <sz val="20"/>
        <color indexed="8"/>
        <rFont val="Times New Roman"/>
        <family val="1"/>
        <charset val="204"/>
      </rPr>
      <t xml:space="preserve">  48168,22                           </t>
    </r>
  </si>
  <si>
    <t>Оплата інш.ком.посл.</t>
  </si>
  <si>
    <t>на коледжи</t>
  </si>
  <si>
    <t>ВРУЧНУЮ</t>
  </si>
  <si>
    <t>сф</t>
  </si>
  <si>
    <t>Кап.рем.житл.фонду</t>
  </si>
  <si>
    <t>ЗНТУ</t>
  </si>
  <si>
    <t>Поточні видатки</t>
  </si>
  <si>
    <r>
      <rPr>
        <b/>
        <i/>
        <u/>
        <sz val="20"/>
        <color indexed="8"/>
        <rFont val="Times New Roman"/>
        <family val="1"/>
        <charset val="204"/>
      </rPr>
      <t xml:space="preserve">2720  </t>
    </r>
    <r>
      <rPr>
        <b/>
        <i/>
        <u/>
        <sz val="14"/>
        <color indexed="8"/>
        <rFont val="Times New Roman"/>
        <family val="1"/>
        <charset val="204"/>
      </rPr>
      <t>Академічна стипендія студентів</t>
    </r>
    <r>
      <rPr>
        <b/>
        <i/>
        <u/>
        <sz val="20"/>
        <color indexed="8"/>
        <rFont val="Times New Roman"/>
        <family val="1"/>
        <charset val="204"/>
      </rPr>
      <t xml:space="preserve"> </t>
    </r>
    <r>
      <rPr>
        <b/>
        <i/>
        <u/>
        <sz val="14"/>
        <color indexed="8"/>
        <rFont val="Times New Roman"/>
        <family val="1"/>
        <charset val="204"/>
      </rPr>
      <t>коледжів</t>
    </r>
    <r>
      <rPr>
        <b/>
        <i/>
        <sz val="20"/>
        <color indexed="8"/>
        <rFont val="Times New Roman"/>
        <family val="1"/>
        <charset val="204"/>
      </rPr>
      <t xml:space="preserve">10729,42                </t>
    </r>
  </si>
  <si>
    <t>СПЕЦФОНД КПКВ 2201160 КОЛЕДЖІ</t>
  </si>
  <si>
    <r>
      <t>Видатки загального фонду КПКВ 2201160 КОЛЕДЖІ</t>
    </r>
    <r>
      <rPr>
        <b/>
        <sz val="36"/>
        <color indexed="30"/>
        <rFont val="Times New Roman"/>
        <family val="1"/>
        <charset val="204"/>
      </rPr>
      <t xml:space="preserve">        Тис.грн.</t>
    </r>
  </si>
  <si>
    <t>Протягом 2020 року видатки спецфонду будуть корегуватись за рахунок надходжень коштів від замовників.</t>
  </si>
  <si>
    <t>НДЧ ОТДЕЛЬНО ДАЕТ</t>
  </si>
  <si>
    <t>Залішок невикористаних асигнувань</t>
  </si>
  <si>
    <t>Сума отриманих асигнувань</t>
  </si>
  <si>
    <t>Використані асигнування</t>
  </si>
  <si>
    <t>Отримані та використані асигнування загального фонду КПКВ 2201160 НУ "Запорізька політехніка"</t>
  </si>
  <si>
    <t>Реконструкція та реставрація інших обєктів</t>
  </si>
  <si>
    <t xml:space="preserve">Начальний кошторис затверджений МОН </t>
  </si>
  <si>
    <t>Додаткове финансування за формульним підходом</t>
  </si>
  <si>
    <t>таблиця3</t>
  </si>
</sst>
</file>

<file path=xl/styles.xml><?xml version="1.0" encoding="utf-8"?>
<styleSheet xmlns="http://schemas.openxmlformats.org/spreadsheetml/2006/main">
  <numFmts count="4">
    <numFmt numFmtId="6" formatCode="#,##0&quot;р.&quot;;[Red]\-#,##0&quot;р.&quot;"/>
    <numFmt numFmtId="164" formatCode="0.0"/>
    <numFmt numFmtId="165" formatCode="0.000"/>
    <numFmt numFmtId="166" formatCode="#,##0.0"/>
  </numFmts>
  <fonts count="59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2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b/>
      <i/>
      <u/>
      <sz val="20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b/>
      <sz val="20"/>
      <color indexed="36"/>
      <name val="Times New Roman"/>
      <family val="1"/>
      <charset val="204"/>
    </font>
    <font>
      <b/>
      <sz val="2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u/>
      <sz val="11"/>
      <color indexed="60"/>
      <name val="Calibri"/>
      <family val="2"/>
      <charset val="204"/>
    </font>
    <font>
      <b/>
      <i/>
      <sz val="11"/>
      <color indexed="60"/>
      <name val="Calibri"/>
      <family val="2"/>
      <charset val="204"/>
    </font>
    <font>
      <b/>
      <i/>
      <sz val="24"/>
      <color indexed="60"/>
      <name val="Calibri"/>
      <family val="2"/>
      <charset val="204"/>
    </font>
    <font>
      <b/>
      <sz val="22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36"/>
      <color indexed="8"/>
      <name val="Calibri"/>
      <family val="2"/>
      <charset val="204"/>
    </font>
    <font>
      <b/>
      <sz val="36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26"/>
      <color indexed="8"/>
      <name val="Times New Roman"/>
      <family val="1"/>
      <charset val="204"/>
    </font>
    <font>
      <b/>
      <u/>
      <sz val="20"/>
      <color indexed="8"/>
      <name val="Calibri"/>
      <family val="2"/>
      <charset val="204"/>
    </font>
    <font>
      <b/>
      <u/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Calibri"/>
      <family val="2"/>
      <charset val="204"/>
    </font>
    <font>
      <b/>
      <u/>
      <sz val="20"/>
      <name val="Calibri"/>
      <family val="2"/>
      <charset val="204"/>
    </font>
    <font>
      <b/>
      <sz val="20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20"/>
      <color indexed="22"/>
      <name val="Times New Roman"/>
      <family val="1"/>
      <charset val="204"/>
    </font>
    <font>
      <b/>
      <sz val="14"/>
      <color indexed="22"/>
      <name val="Times New Roman"/>
      <family val="1"/>
      <charset val="204"/>
    </font>
    <font>
      <b/>
      <u/>
      <sz val="36"/>
      <color indexed="30"/>
      <name val="Times New Roman"/>
      <family val="1"/>
      <charset val="204"/>
    </font>
    <font>
      <b/>
      <sz val="36"/>
      <color indexed="30"/>
      <name val="Times New Roman"/>
      <family val="1"/>
      <charset val="204"/>
    </font>
    <font>
      <b/>
      <u/>
      <sz val="36"/>
      <color indexed="22"/>
      <name val="Times New Roman"/>
      <family val="1"/>
      <charset val="204"/>
    </font>
    <font>
      <sz val="11"/>
      <color indexed="22"/>
      <name val="Calibri"/>
      <family val="2"/>
      <charset val="204"/>
    </font>
    <font>
      <b/>
      <sz val="11"/>
      <color indexed="22"/>
      <name val="Calibri"/>
      <family val="2"/>
      <charset val="204"/>
    </font>
    <font>
      <b/>
      <sz val="16"/>
      <color indexed="22"/>
      <name val="Times New Roman"/>
      <family val="1"/>
      <charset val="204"/>
    </font>
    <font>
      <b/>
      <sz val="22"/>
      <color indexed="22"/>
      <name val="Times New Roman"/>
      <family val="1"/>
      <charset val="204"/>
    </font>
    <font>
      <b/>
      <u/>
      <sz val="22"/>
      <color indexed="22"/>
      <name val="Times New Roman"/>
      <family val="1"/>
      <charset val="204"/>
    </font>
    <font>
      <sz val="22"/>
      <color indexed="22"/>
      <name val="Calibri"/>
      <family val="2"/>
      <charset val="204"/>
    </font>
    <font>
      <b/>
      <sz val="22"/>
      <color indexed="22"/>
      <name val="Calibri"/>
      <family val="2"/>
      <charset val="204"/>
    </font>
    <font>
      <b/>
      <u/>
      <sz val="20"/>
      <color indexed="22"/>
      <name val="Times New Roman"/>
      <family val="1"/>
      <charset val="204"/>
    </font>
    <font>
      <b/>
      <u/>
      <sz val="24"/>
      <color indexed="22"/>
      <name val="Times New Roman"/>
      <family val="1"/>
      <charset val="204"/>
    </font>
    <font>
      <b/>
      <sz val="24"/>
      <color indexed="22"/>
      <name val="Times New Roman"/>
      <family val="1"/>
      <charset val="204"/>
    </font>
    <font>
      <b/>
      <u/>
      <sz val="26"/>
      <color indexed="22"/>
      <name val="Times New Roman"/>
      <family val="1"/>
      <charset val="204"/>
    </font>
    <font>
      <b/>
      <sz val="11"/>
      <color indexed="22"/>
      <name val="Calibri"/>
      <family val="2"/>
      <charset val="204"/>
    </font>
    <font>
      <b/>
      <u/>
      <sz val="22"/>
      <color indexed="10"/>
      <name val="Calibri"/>
      <family val="2"/>
      <charset val="204"/>
    </font>
    <font>
      <b/>
      <u/>
      <sz val="2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2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22"/>
      <name val="Times New Roman"/>
      <family val="1"/>
      <charset val="204"/>
    </font>
    <font>
      <b/>
      <u/>
      <sz val="22"/>
      <color indexed="8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28"/>
      <name val="Calibri"/>
      <family val="2"/>
      <charset val="204"/>
    </font>
    <font>
      <sz val="28"/>
      <color indexed="8"/>
      <name val="Calibri"/>
      <family val="2"/>
      <charset val="204"/>
    </font>
    <font>
      <b/>
      <sz val="2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165" fontId="0" fillId="0" borderId="0" xfId="0" applyNumberForma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9" fontId="0" fillId="0" borderId="0" xfId="1" applyFont="1"/>
    <xf numFmtId="9" fontId="0" fillId="0" borderId="0" xfId="1" applyFont="1" applyAlignment="1">
      <alignment horizontal="center"/>
    </xf>
    <xf numFmtId="0" fontId="26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9" fillId="0" borderId="0" xfId="0" applyFont="1"/>
    <xf numFmtId="9" fontId="19" fillId="0" borderId="0" xfId="1" applyFont="1"/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165" fontId="26" fillId="0" borderId="8" xfId="0" applyNumberFormat="1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6" fontId="22" fillId="0" borderId="6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2" fontId="26" fillId="0" borderId="5" xfId="0" applyNumberFormat="1" applyFont="1" applyBorder="1" applyAlignment="1">
      <alignment vertical="center" wrapText="1"/>
    </xf>
    <xf numFmtId="2" fontId="26" fillId="0" borderId="8" xfId="0" applyNumberFormat="1" applyFont="1" applyBorder="1" applyAlignment="1">
      <alignment vertical="center" wrapText="1"/>
    </xf>
    <xf numFmtId="2" fontId="25" fillId="0" borderId="8" xfId="0" applyNumberFormat="1" applyFont="1" applyBorder="1" applyAlignment="1">
      <alignment vertical="center" wrapText="1"/>
    </xf>
    <xf numFmtId="2" fontId="26" fillId="0" borderId="2" xfId="0" applyNumberFormat="1" applyFont="1" applyBorder="1" applyAlignment="1">
      <alignment vertical="center" wrapText="1"/>
    </xf>
    <xf numFmtId="2" fontId="26" fillId="0" borderId="3" xfId="0" applyNumberFormat="1" applyFont="1" applyBorder="1" applyAlignment="1">
      <alignment vertical="center" wrapText="1"/>
    </xf>
    <xf numFmtId="2" fontId="27" fillId="0" borderId="3" xfId="0" applyNumberFormat="1" applyFont="1" applyBorder="1" applyAlignment="1">
      <alignment vertical="top" wrapText="1"/>
    </xf>
    <xf numFmtId="6" fontId="18" fillId="0" borderId="9" xfId="0" applyNumberFormat="1" applyFont="1" applyBorder="1" applyAlignment="1">
      <alignment horizontal="center" vertical="center" wrapText="1"/>
    </xf>
    <xf numFmtId="6" fontId="29" fillId="0" borderId="9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2" fontId="25" fillId="3" borderId="8" xfId="0" applyNumberFormat="1" applyFont="1" applyFill="1" applyBorder="1" applyAlignment="1">
      <alignment vertical="center" wrapText="1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9" fontId="36" fillId="0" borderId="0" xfId="1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4" borderId="15" xfId="0" applyFont="1" applyFill="1" applyBorder="1" applyAlignment="1">
      <alignment vertical="center" wrapText="1"/>
    </xf>
    <xf numFmtId="0" fontId="40" fillId="4" borderId="16" xfId="0" applyFont="1" applyFill="1" applyBorder="1" applyAlignment="1">
      <alignment vertical="center" wrapText="1"/>
    </xf>
    <xf numFmtId="0" fontId="39" fillId="4" borderId="16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165" fontId="31" fillId="0" borderId="13" xfId="0" applyNumberFormat="1" applyFont="1" applyBorder="1" applyAlignment="1">
      <alignment vertical="center" wrapText="1"/>
    </xf>
    <xf numFmtId="165" fontId="31" fillId="0" borderId="15" xfId="0" applyNumberFormat="1" applyFont="1" applyBorder="1" applyAlignment="1">
      <alignment vertical="center" wrapText="1"/>
    </xf>
    <xf numFmtId="164" fontId="36" fillId="0" borderId="0" xfId="0" applyNumberFormat="1" applyFont="1" applyAlignment="1">
      <alignment horizontal="center"/>
    </xf>
    <xf numFmtId="164" fontId="41" fillId="0" borderId="0" xfId="0" applyNumberFormat="1" applyFont="1" applyAlignment="1">
      <alignment horizontal="center"/>
    </xf>
    <xf numFmtId="9" fontId="41" fillId="0" borderId="0" xfId="1" applyFont="1" applyAlignment="1">
      <alignment horizontal="center"/>
    </xf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3" fillId="0" borderId="15" xfId="0" applyFont="1" applyBorder="1" applyAlignment="1">
      <alignment vertical="center" wrapText="1"/>
    </xf>
    <xf numFmtId="0" fontId="44" fillId="0" borderId="16" xfId="0" applyFont="1" applyBorder="1" applyAlignment="1">
      <alignment vertical="center" wrapText="1"/>
    </xf>
    <xf numFmtId="2" fontId="45" fillId="0" borderId="16" xfId="0" applyNumberFormat="1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1" fillId="0" borderId="15" xfId="0" applyFont="1" applyBorder="1" applyAlignment="1">
      <alignment horizontal="center" vertical="center" wrapText="1"/>
    </xf>
    <xf numFmtId="0" fontId="46" fillId="4" borderId="16" xfId="0" applyFont="1" applyFill="1" applyBorder="1" applyAlignment="1">
      <alignment vertical="center" wrapText="1"/>
    </xf>
    <xf numFmtId="165" fontId="31" fillId="0" borderId="16" xfId="0" applyNumberFormat="1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18" xfId="0" applyFont="1" applyBorder="1" applyAlignment="1">
      <alignment horizontal="center" vertical="center" wrapText="1"/>
    </xf>
    <xf numFmtId="165" fontId="31" fillId="0" borderId="17" xfId="0" applyNumberFormat="1" applyFont="1" applyBorder="1" applyAlignment="1">
      <alignment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0" xfId="0" applyFont="1" applyBorder="1" applyAlignment="1">
      <alignment vertical="center" wrapText="1"/>
    </xf>
    <xf numFmtId="165" fontId="31" fillId="0" borderId="20" xfId="0" applyNumberFormat="1" applyFont="1" applyBorder="1" applyAlignment="1">
      <alignment vertical="center" wrapText="1"/>
    </xf>
    <xf numFmtId="0" fontId="47" fillId="0" borderId="0" xfId="0" applyFont="1" applyAlignment="1">
      <alignment vertical="center"/>
    </xf>
    <xf numFmtId="0" fontId="48" fillId="0" borderId="0" xfId="0" applyFont="1"/>
    <xf numFmtId="0" fontId="13" fillId="0" borderId="0" xfId="0" applyFont="1"/>
    <xf numFmtId="0" fontId="3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165" fontId="26" fillId="0" borderId="0" xfId="0" applyNumberFormat="1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2" fontId="26" fillId="0" borderId="0" xfId="0" applyNumberFormat="1" applyFont="1" applyBorder="1" applyAlignment="1">
      <alignment vertical="center" wrapText="1"/>
    </xf>
    <xf numFmtId="6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2" fontId="25" fillId="3" borderId="0" xfId="0" applyNumberFormat="1" applyFont="1" applyFill="1" applyBorder="1" applyAlignment="1">
      <alignment vertical="center" wrapText="1"/>
    </xf>
    <xf numFmtId="2" fontId="25" fillId="0" borderId="0" xfId="0" applyNumberFormat="1" applyFont="1" applyBorder="1" applyAlignment="1">
      <alignment vertical="center" wrapText="1"/>
    </xf>
    <xf numFmtId="2" fontId="27" fillId="0" borderId="0" xfId="0" applyNumberFormat="1" applyFont="1" applyBorder="1" applyAlignment="1">
      <alignment vertical="top" wrapText="1"/>
    </xf>
    <xf numFmtId="166" fontId="50" fillId="0" borderId="8" xfId="0" applyNumberFormat="1" applyFont="1" applyBorder="1" applyAlignment="1">
      <alignment vertical="center" wrapText="1"/>
    </xf>
    <xf numFmtId="166" fontId="50" fillId="0" borderId="6" xfId="0" applyNumberFormat="1" applyFont="1" applyBorder="1" applyAlignment="1">
      <alignment vertical="center" wrapText="1"/>
    </xf>
    <xf numFmtId="166" fontId="50" fillId="0" borderId="1" xfId="0" applyNumberFormat="1" applyFont="1" applyBorder="1" applyAlignment="1">
      <alignment vertical="center" wrapText="1"/>
    </xf>
    <xf numFmtId="166" fontId="50" fillId="0" borderId="3" xfId="0" applyNumberFormat="1" applyFont="1" applyBorder="1" applyAlignment="1">
      <alignment vertical="center" wrapText="1"/>
    </xf>
    <xf numFmtId="166" fontId="49" fillId="2" borderId="8" xfId="0" applyNumberFormat="1" applyFont="1" applyFill="1" applyBorder="1" applyAlignment="1">
      <alignment vertical="center" wrapText="1"/>
    </xf>
    <xf numFmtId="166" fontId="50" fillId="0" borderId="2" xfId="0" applyNumberFormat="1" applyFont="1" applyBorder="1" applyAlignment="1">
      <alignment vertical="center" wrapText="1"/>
    </xf>
    <xf numFmtId="166" fontId="51" fillId="0" borderId="2" xfId="0" applyNumberFormat="1" applyFont="1" applyBorder="1"/>
    <xf numFmtId="166" fontId="51" fillId="0" borderId="1" xfId="0" applyNumberFormat="1" applyFont="1" applyBorder="1"/>
    <xf numFmtId="166" fontId="50" fillId="0" borderId="2" xfId="0" applyNumberFormat="1" applyFont="1" applyBorder="1"/>
    <xf numFmtId="166" fontId="50" fillId="0" borderId="1" xfId="0" applyNumberFormat="1" applyFont="1" applyBorder="1"/>
    <xf numFmtId="166" fontId="49" fillId="5" borderId="8" xfId="0" applyNumberFormat="1" applyFont="1" applyFill="1" applyBorder="1" applyAlignment="1">
      <alignment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53" fillId="0" borderId="2" xfId="0" applyFont="1" applyBorder="1" applyAlignment="1">
      <alignment wrapText="1"/>
    </xf>
    <xf numFmtId="0" fontId="54" fillId="2" borderId="8" xfId="0" applyFont="1" applyFill="1" applyBorder="1" applyAlignment="1">
      <alignment vertical="center" wrapText="1"/>
    </xf>
    <xf numFmtId="0" fontId="55" fillId="5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7" fillId="0" borderId="21" xfId="0" applyFont="1" applyBorder="1"/>
    <xf numFmtId="0" fontId="17" fillId="0" borderId="4" xfId="0" applyFont="1" applyBorder="1"/>
    <xf numFmtId="0" fontId="17" fillId="0" borderId="22" xfId="0" applyFont="1" applyBorder="1"/>
    <xf numFmtId="166" fontId="50" fillId="0" borderId="1" xfId="0" applyNumberFormat="1" applyFont="1" applyBorder="1" applyAlignment="1">
      <alignment vertical="center"/>
    </xf>
    <xf numFmtId="166" fontId="51" fillId="0" borderId="1" xfId="0" applyNumberFormat="1" applyFont="1" applyBorder="1" applyAlignment="1">
      <alignment vertical="center"/>
    </xf>
    <xf numFmtId="0" fontId="49" fillId="0" borderId="0" xfId="0" applyFont="1" applyAlignment="1">
      <alignment horizontal="left" vertical="center"/>
    </xf>
    <xf numFmtId="0" fontId="56" fillId="0" borderId="0" xfId="0" applyFont="1"/>
    <xf numFmtId="0" fontId="57" fillId="0" borderId="0" xfId="0" applyFont="1"/>
    <xf numFmtId="0" fontId="18" fillId="0" borderId="0" xfId="0" applyFont="1" applyBorder="1" applyAlignment="1">
      <alignment horizontal="right"/>
    </xf>
    <xf numFmtId="9" fontId="17" fillId="0" borderId="0" xfId="1" applyFont="1" applyBorder="1"/>
    <xf numFmtId="0" fontId="58" fillId="0" borderId="0" xfId="0" applyFont="1"/>
    <xf numFmtId="0" fontId="26" fillId="0" borderId="6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0" fillId="0" borderId="6" xfId="0" applyNumberFormat="1" applyFont="1" applyBorder="1" applyAlignment="1">
      <alignment vertical="center" wrapText="1"/>
    </xf>
    <xf numFmtId="166" fontId="50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2" fontId="26" fillId="0" borderId="6" xfId="0" applyNumberFormat="1" applyFont="1" applyBorder="1" applyAlignment="1">
      <alignment vertical="center" wrapText="1"/>
    </xf>
    <xf numFmtId="2" fontId="26" fillId="0" borderId="1" xfId="0" applyNumberFormat="1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31" fillId="0" borderId="13" xfId="0" applyFont="1" applyBorder="1" applyAlignment="1">
      <alignment vertical="center" wrapText="1"/>
    </xf>
    <xf numFmtId="0" fontId="40" fillId="0" borderId="0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165" fontId="31" fillId="0" borderId="13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0" fillId="0" borderId="11" xfId="0" applyFont="1" applyBorder="1" applyAlignment="1">
      <alignment wrapText="1"/>
    </xf>
    <xf numFmtId="0" fontId="30" fillId="0" borderId="0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2"/>
  <sheetViews>
    <sheetView tabSelected="1" zoomScale="40" zoomScaleNormal="40" zoomScaleSheetLayoutView="100" zoomScalePageLayoutView="90" workbookViewId="0">
      <selection activeCell="F15" sqref="F15"/>
    </sheetView>
  </sheetViews>
  <sheetFormatPr defaultRowHeight="15"/>
  <cols>
    <col min="1" max="1" width="34.5703125" customWidth="1"/>
    <col min="2" max="2" width="56.28515625" customWidth="1"/>
    <col min="3" max="3" width="40.42578125" customWidth="1"/>
    <col min="4" max="4" width="34.5703125" customWidth="1"/>
    <col min="5" max="5" width="29.7109375" customWidth="1"/>
    <col min="6" max="6" width="36.7109375" customWidth="1"/>
    <col min="7" max="7" width="32.7109375" customWidth="1"/>
    <col min="8" max="8" width="30.140625" customWidth="1"/>
    <col min="9" max="9" width="26" style="29" customWidth="1"/>
    <col min="10" max="10" width="22.5703125" style="20" customWidth="1"/>
    <col min="11" max="11" width="13.140625" style="20" hidden="1" customWidth="1"/>
    <col min="12" max="12" width="11.85546875" hidden="1" customWidth="1"/>
    <col min="13" max="16" width="0" hidden="1" customWidth="1"/>
    <col min="18" max="18" width="14.5703125" customWidth="1"/>
  </cols>
  <sheetData>
    <row r="1" spans="1:11" ht="36">
      <c r="A1" s="155" t="s">
        <v>74</v>
      </c>
      <c r="B1" s="156"/>
      <c r="C1" s="156"/>
      <c r="D1" s="156"/>
      <c r="E1" s="156"/>
      <c r="F1" s="156"/>
      <c r="G1" s="157"/>
      <c r="H1" s="157"/>
      <c r="I1" s="160" t="s">
        <v>78</v>
      </c>
      <c r="J1"/>
    </row>
    <row r="2" spans="1:11" ht="37.5" customHeight="1" thickBot="1">
      <c r="A2" s="36" t="s">
        <v>0</v>
      </c>
      <c r="B2" s="33"/>
      <c r="I2" s="158"/>
      <c r="J2" s="159"/>
    </row>
    <row r="3" spans="1:11" s="18" customFormat="1" ht="26.25" customHeight="1">
      <c r="A3" s="165" t="s">
        <v>1</v>
      </c>
      <c r="B3" s="165" t="s">
        <v>2</v>
      </c>
      <c r="C3" s="66">
        <v>2020</v>
      </c>
      <c r="D3" s="65">
        <v>2020</v>
      </c>
      <c r="E3" s="65">
        <v>2020</v>
      </c>
      <c r="F3" s="65">
        <v>2020</v>
      </c>
      <c r="G3" s="65">
        <v>2020</v>
      </c>
      <c r="I3" s="30"/>
      <c r="J3" s="20"/>
      <c r="K3" s="20"/>
    </row>
    <row r="4" spans="1:11" s="18" customFormat="1" ht="63.75" thickBot="1">
      <c r="A4" s="166"/>
      <c r="B4" s="166"/>
      <c r="C4" s="118" t="s">
        <v>76</v>
      </c>
      <c r="D4" s="67" t="s">
        <v>77</v>
      </c>
      <c r="E4" s="67" t="s">
        <v>72</v>
      </c>
      <c r="F4" s="67" t="s">
        <v>73</v>
      </c>
      <c r="G4" s="118" t="s">
        <v>71</v>
      </c>
      <c r="I4" s="30"/>
      <c r="J4" s="20"/>
      <c r="K4" s="20"/>
    </row>
    <row r="5" spans="1:11" ht="54.75" thickBot="1">
      <c r="A5" s="74"/>
      <c r="B5" s="144" t="s">
        <v>4</v>
      </c>
      <c r="C5" s="135">
        <f>C7+C8+C9+C10+C11+C12+C14+C20+C21+C23+C25+C26</f>
        <v>174884.80000000005</v>
      </c>
      <c r="D5" s="135">
        <f>D7+D8+D9+D10+D11+D12+D14+D20+D21+D23+D25+D26</f>
        <v>30035.300000000014</v>
      </c>
      <c r="E5" s="135">
        <f>E7+E8+E9+E10+E11+E12+E14+E20+E21+E23+E25+E26</f>
        <v>204920.09999999998</v>
      </c>
      <c r="F5" s="135">
        <f>F7+F8+F9+F10+F11+F12+F14+F20+F21+F23+F25+F26</f>
        <v>202344.3</v>
      </c>
      <c r="G5" s="135">
        <v>2575.8000000000002</v>
      </c>
    </row>
    <row r="6" spans="1:11" ht="61.5" customHeight="1" thickBot="1">
      <c r="A6" s="142">
        <v>2000</v>
      </c>
      <c r="B6" s="145" t="s">
        <v>65</v>
      </c>
      <c r="C6" s="141">
        <f>C7+C8+C9+C10+C11+C12+C14+C20+C23</f>
        <v>174884.80000000005</v>
      </c>
      <c r="D6" s="141">
        <f>D7+D8+D9+D10+D11+D12+D14+D20+D23</f>
        <v>27135.300000000014</v>
      </c>
      <c r="E6" s="141">
        <f>E7+E8+E9+E10+E11+E12+E14+E20+E23</f>
        <v>202020.09999999998</v>
      </c>
      <c r="F6" s="141">
        <f>F7+F8+F9+F10+F11+F12+F14+F20+F23</f>
        <v>199444.3</v>
      </c>
      <c r="G6" s="141">
        <v>2575.8000000000002</v>
      </c>
    </row>
    <row r="7" spans="1:11" ht="50.25" customHeight="1" thickBot="1">
      <c r="A7" s="68">
        <v>2111</v>
      </c>
      <c r="B7" s="146" t="s">
        <v>5</v>
      </c>
      <c r="C7" s="131">
        <v>133282</v>
      </c>
      <c r="D7" s="131">
        <f>E7-C7</f>
        <v>9487.2000000000116</v>
      </c>
      <c r="E7" s="131">
        <v>142769.20000000001</v>
      </c>
      <c r="F7" s="131">
        <v>142769.20000000001</v>
      </c>
      <c r="G7" s="131"/>
    </row>
    <row r="8" spans="1:11" ht="61.5" customHeight="1" thickBot="1">
      <c r="A8" s="68">
        <v>2120</v>
      </c>
      <c r="B8" s="146" t="s">
        <v>6</v>
      </c>
      <c r="C8" s="131">
        <v>29321.599999999999</v>
      </c>
      <c r="D8" s="131">
        <f t="shared" ref="D8:D30" si="0">E8-C8</f>
        <v>2087.2000000000007</v>
      </c>
      <c r="E8" s="131">
        <v>31408.799999999999</v>
      </c>
      <c r="F8" s="131">
        <v>31408.799999999999</v>
      </c>
      <c r="G8" s="131"/>
    </row>
    <row r="9" spans="1:11" ht="73.5" customHeight="1" thickBot="1">
      <c r="A9" s="68">
        <v>2210</v>
      </c>
      <c r="B9" s="146" t="s">
        <v>7</v>
      </c>
      <c r="C9" s="131">
        <v>72.099999999999994</v>
      </c>
      <c r="D9" s="131">
        <f t="shared" si="0"/>
        <v>5795.2999999999993</v>
      </c>
      <c r="E9" s="131">
        <v>5867.4</v>
      </c>
      <c r="F9" s="131">
        <v>5867.4</v>
      </c>
      <c r="G9" s="131"/>
    </row>
    <row r="10" spans="1:11" ht="61.5" customHeight="1" thickBot="1">
      <c r="A10" s="68">
        <v>2230</v>
      </c>
      <c r="B10" s="146" t="s">
        <v>8</v>
      </c>
      <c r="C10" s="131">
        <v>4957.2</v>
      </c>
      <c r="D10" s="131">
        <f t="shared" si="0"/>
        <v>-966.79999999999973</v>
      </c>
      <c r="E10" s="131">
        <v>3990.4</v>
      </c>
      <c r="F10" s="131">
        <v>3990.4</v>
      </c>
      <c r="G10" s="131"/>
    </row>
    <row r="11" spans="1:11" ht="47.25" customHeight="1" thickBot="1">
      <c r="A11" s="69">
        <v>2240</v>
      </c>
      <c r="B11" s="147" t="s">
        <v>9</v>
      </c>
      <c r="C11" s="132"/>
      <c r="D11" s="131">
        <f t="shared" si="0"/>
        <v>9703.2000000000007</v>
      </c>
      <c r="E11" s="132">
        <v>9703.2000000000007</v>
      </c>
      <c r="F11" s="132">
        <v>9703.2000000000007</v>
      </c>
      <c r="G11" s="132"/>
    </row>
    <row r="12" spans="1:11" ht="50.25" customHeight="1" thickBot="1">
      <c r="A12" s="165">
        <v>2250</v>
      </c>
      <c r="B12" s="163" t="s">
        <v>10</v>
      </c>
      <c r="C12" s="167"/>
      <c r="D12" s="131">
        <f t="shared" si="0"/>
        <v>91.4</v>
      </c>
      <c r="E12" s="132">
        <v>91.4</v>
      </c>
      <c r="F12" s="132">
        <v>91.4</v>
      </c>
      <c r="G12" s="167"/>
    </row>
    <row r="13" spans="1:11" ht="35.25" hidden="1" customHeight="1" thickBot="1">
      <c r="A13" s="166"/>
      <c r="B13" s="164"/>
      <c r="C13" s="168"/>
      <c r="D13" s="131">
        <f t="shared" si="0"/>
        <v>0</v>
      </c>
      <c r="E13" s="133"/>
      <c r="F13" s="133"/>
      <c r="G13" s="168"/>
    </row>
    <row r="14" spans="1:11" ht="54.75" thickBot="1">
      <c r="A14" s="52">
        <v>2270</v>
      </c>
      <c r="B14" s="148" t="s">
        <v>11</v>
      </c>
      <c r="C14" s="134">
        <f>C15+C16+C17+C18+C19</f>
        <v>6189.2000000000007</v>
      </c>
      <c r="D14" s="131">
        <f t="shared" si="0"/>
        <v>630.10000000000036</v>
      </c>
      <c r="E14" s="134">
        <f>E15+E16+E17+E18+E19</f>
        <v>6819.3000000000011</v>
      </c>
      <c r="F14" s="134">
        <f>F15+F16+F17+F18+F19</f>
        <v>4243.5000000000009</v>
      </c>
      <c r="G14" s="132"/>
    </row>
    <row r="15" spans="1:11" ht="35.25" thickBot="1">
      <c r="A15" s="52">
        <v>2271</v>
      </c>
      <c r="B15" s="149" t="s">
        <v>12</v>
      </c>
      <c r="C15" s="136">
        <v>3310</v>
      </c>
      <c r="D15" s="134">
        <f t="shared" si="0"/>
        <v>848.30000000000018</v>
      </c>
      <c r="E15" s="134">
        <v>4158.3</v>
      </c>
      <c r="F15" s="134">
        <v>2364.9</v>
      </c>
      <c r="G15" s="132"/>
    </row>
    <row r="16" spans="1:11" ht="54.75" thickBot="1">
      <c r="A16" s="52">
        <v>2272</v>
      </c>
      <c r="B16" s="149" t="s">
        <v>13</v>
      </c>
      <c r="C16" s="136">
        <v>203</v>
      </c>
      <c r="D16" s="134">
        <f t="shared" si="0"/>
        <v>26.800000000000011</v>
      </c>
      <c r="E16" s="134">
        <v>229.8</v>
      </c>
      <c r="F16" s="134">
        <v>229.8</v>
      </c>
      <c r="G16" s="132"/>
    </row>
    <row r="17" spans="1:10" ht="35.25" thickBot="1">
      <c r="A17" s="52">
        <v>2273</v>
      </c>
      <c r="B17" s="149" t="s">
        <v>14</v>
      </c>
      <c r="C17" s="136">
        <v>2511</v>
      </c>
      <c r="D17" s="134">
        <f t="shared" si="0"/>
        <v>-165.40000000000009</v>
      </c>
      <c r="E17" s="134">
        <v>2345.6</v>
      </c>
      <c r="F17" s="134">
        <v>1563.2</v>
      </c>
      <c r="G17" s="134"/>
    </row>
    <row r="18" spans="1:10" ht="35.25" thickBot="1">
      <c r="A18" s="52">
        <v>2274</v>
      </c>
      <c r="B18" s="149" t="s">
        <v>15</v>
      </c>
      <c r="C18" s="136">
        <v>79.599999999999994</v>
      </c>
      <c r="D18" s="134">
        <f t="shared" si="0"/>
        <v>-79.599999999999994</v>
      </c>
      <c r="E18" s="134">
        <v>0</v>
      </c>
      <c r="F18" s="134">
        <v>0</v>
      </c>
      <c r="G18" s="134"/>
    </row>
    <row r="19" spans="1:10" ht="35.25" thickBot="1">
      <c r="A19" s="52">
        <v>2275</v>
      </c>
      <c r="B19" s="149" t="s">
        <v>49</v>
      </c>
      <c r="C19" s="136">
        <v>85.6</v>
      </c>
      <c r="D19" s="134">
        <f t="shared" si="0"/>
        <v>0</v>
      </c>
      <c r="E19" s="134">
        <v>85.6</v>
      </c>
      <c r="F19" s="134">
        <v>85.6</v>
      </c>
      <c r="G19" s="134"/>
    </row>
    <row r="20" spans="1:10" ht="54.75" thickBot="1">
      <c r="A20" s="68">
        <v>2282</v>
      </c>
      <c r="B20" s="146" t="s">
        <v>16</v>
      </c>
      <c r="C20" s="131"/>
      <c r="D20" s="131">
        <f t="shared" si="0"/>
        <v>1.3</v>
      </c>
      <c r="E20" s="131">
        <v>1.3</v>
      </c>
      <c r="F20" s="131">
        <v>1.3</v>
      </c>
      <c r="G20" s="134"/>
    </row>
    <row r="21" spans="1:10" ht="52.5" hidden="1" customHeight="1" thickBot="1">
      <c r="A21" s="165">
        <v>2720</v>
      </c>
      <c r="B21" s="163" t="s">
        <v>17</v>
      </c>
      <c r="C21" s="167"/>
      <c r="D21" s="131">
        <f t="shared" si="0"/>
        <v>0</v>
      </c>
      <c r="E21" s="132"/>
      <c r="F21" s="132"/>
      <c r="G21" s="167"/>
      <c r="H21" s="182"/>
      <c r="I21" s="183"/>
      <c r="J21" s="183"/>
    </row>
    <row r="22" spans="1:10" ht="15.75" hidden="1" customHeight="1" thickBot="1">
      <c r="A22" s="166"/>
      <c r="B22" s="164"/>
      <c r="C22" s="168"/>
      <c r="D22" s="131">
        <f t="shared" si="0"/>
        <v>0</v>
      </c>
      <c r="E22" s="133"/>
      <c r="F22" s="133"/>
      <c r="G22" s="168"/>
    </row>
    <row r="23" spans="1:10" ht="65.25" customHeight="1" thickBot="1">
      <c r="A23" s="165">
        <v>2730</v>
      </c>
      <c r="B23" s="163" t="s">
        <v>18</v>
      </c>
      <c r="C23" s="167">
        <v>1062.7</v>
      </c>
      <c r="D23" s="131">
        <f t="shared" si="0"/>
        <v>306.39999999999986</v>
      </c>
      <c r="E23" s="132">
        <v>1369.1</v>
      </c>
      <c r="F23" s="132">
        <v>1369.1</v>
      </c>
      <c r="G23" s="167"/>
    </row>
    <row r="24" spans="1:10" ht="35.25" hidden="1" customHeight="1" thickBot="1">
      <c r="A24" s="166"/>
      <c r="B24" s="164"/>
      <c r="C24" s="168"/>
      <c r="D24" s="131">
        <f t="shared" si="0"/>
        <v>0</v>
      </c>
      <c r="E24" s="133"/>
      <c r="F24" s="133"/>
      <c r="G24" s="168"/>
    </row>
    <row r="25" spans="1:10" ht="35.25" hidden="1" customHeight="1" thickBot="1">
      <c r="A25" s="52">
        <v>2800</v>
      </c>
      <c r="B25" s="148" t="s">
        <v>19</v>
      </c>
      <c r="C25" s="134"/>
      <c r="D25" s="131">
        <f t="shared" si="0"/>
        <v>0</v>
      </c>
      <c r="E25" s="134"/>
      <c r="F25" s="134"/>
      <c r="G25" s="134"/>
    </row>
    <row r="26" spans="1:10" ht="45.75" customHeight="1" thickBot="1">
      <c r="A26" s="52">
        <v>3000</v>
      </c>
      <c r="B26" s="148" t="s">
        <v>20</v>
      </c>
      <c r="C26" s="134">
        <f>C27+C28+C29+C30</f>
        <v>0</v>
      </c>
      <c r="D26" s="134">
        <f>D27+D28+D29+D30</f>
        <v>2900</v>
      </c>
      <c r="E26" s="134">
        <f>E27+E28+E29+E30</f>
        <v>2900</v>
      </c>
      <c r="F26" s="134">
        <f>F27+F28+F29+F30</f>
        <v>2900</v>
      </c>
      <c r="G26" s="134"/>
    </row>
    <row r="27" spans="1:10" ht="36.75" thickBot="1">
      <c r="A27" s="71">
        <v>3110</v>
      </c>
      <c r="B27" s="150" t="s">
        <v>47</v>
      </c>
      <c r="C27" s="139"/>
      <c r="D27" s="134">
        <f t="shared" si="0"/>
        <v>1657</v>
      </c>
      <c r="E27" s="139">
        <v>1657</v>
      </c>
      <c r="F27" s="139">
        <v>1657</v>
      </c>
      <c r="G27" s="137"/>
    </row>
    <row r="28" spans="1:10" ht="36.75" thickBot="1">
      <c r="A28" s="72">
        <v>3131</v>
      </c>
      <c r="B28" s="151" t="s">
        <v>63</v>
      </c>
      <c r="C28" s="139"/>
      <c r="D28" s="134">
        <f t="shared" si="0"/>
        <v>309.39999999999998</v>
      </c>
      <c r="E28" s="139">
        <v>309.39999999999998</v>
      </c>
      <c r="F28" s="139">
        <v>309.39999999999998</v>
      </c>
      <c r="G28" s="137"/>
    </row>
    <row r="29" spans="1:10" ht="36.75" thickBot="1">
      <c r="A29" s="73">
        <v>3132</v>
      </c>
      <c r="B29" s="152" t="s">
        <v>48</v>
      </c>
      <c r="C29" s="140"/>
      <c r="D29" s="131">
        <f>E29-C29</f>
        <v>49.5</v>
      </c>
      <c r="E29" s="140">
        <v>49.5</v>
      </c>
      <c r="F29" s="140">
        <v>49.5</v>
      </c>
      <c r="G29" s="138"/>
    </row>
    <row r="30" spans="1:10" ht="82.5" customHeight="1" thickBot="1">
      <c r="A30" s="73">
        <v>3142</v>
      </c>
      <c r="B30" s="143" t="s">
        <v>75</v>
      </c>
      <c r="C30" s="140"/>
      <c r="D30" s="131">
        <f t="shared" si="0"/>
        <v>884.1</v>
      </c>
      <c r="E30" s="153">
        <v>884.1</v>
      </c>
      <c r="F30" s="153">
        <v>884.1</v>
      </c>
      <c r="G30" s="154"/>
      <c r="H30" s="117"/>
    </row>
    <row r="31" spans="1:10" ht="62.25" customHeight="1">
      <c r="A31" s="172"/>
      <c r="B31" s="172"/>
      <c r="C31" s="172"/>
      <c r="D31" s="172"/>
      <c r="E31" s="172"/>
      <c r="F31" s="172"/>
      <c r="G31" s="172"/>
      <c r="H31" s="172"/>
      <c r="I31" s="172"/>
    </row>
    <row r="32" spans="1:10" ht="27" hidden="1">
      <c r="A32" s="3"/>
    </row>
    <row r="33" spans="1:14" hidden="1"/>
    <row r="34" spans="1:14" ht="27" hidden="1">
      <c r="A34" s="4"/>
    </row>
    <row r="35" spans="1:14" ht="25.5" hidden="1">
      <c r="A35" s="32" t="s">
        <v>66</v>
      </c>
    </row>
    <row r="36" spans="1:14" ht="25.5" hidden="1">
      <c r="A36" s="6" t="s">
        <v>58</v>
      </c>
      <c r="L36" s="24" t="s">
        <v>61</v>
      </c>
    </row>
    <row r="37" spans="1:14" ht="25.5" hidden="1" customHeight="1">
      <c r="A37" s="6" t="s">
        <v>45</v>
      </c>
      <c r="L37" s="25"/>
    </row>
    <row r="38" spans="1:14" hidden="1">
      <c r="L38" s="25"/>
    </row>
    <row r="39" spans="1:14" ht="25.5" hidden="1">
      <c r="A39" s="9"/>
      <c r="L39" s="25" t="s">
        <v>60</v>
      </c>
    </row>
    <row r="40" spans="1:14" ht="46.5" hidden="1">
      <c r="A40" s="75" t="s">
        <v>68</v>
      </c>
      <c r="B40" s="33"/>
      <c r="C40" s="33"/>
      <c r="D40" s="33"/>
      <c r="E40" s="33"/>
      <c r="F40" s="33"/>
      <c r="G40" s="33"/>
      <c r="H40" s="33"/>
      <c r="I40" s="34"/>
      <c r="J40" s="35"/>
      <c r="K40" s="20">
        <v>208016.31099999999</v>
      </c>
      <c r="L40" s="26">
        <f>K40-K41</f>
        <v>45779.010999999999</v>
      </c>
    </row>
    <row r="41" spans="1:14" ht="26.25" hidden="1" thickBot="1">
      <c r="A41" s="7" t="s">
        <v>1</v>
      </c>
      <c r="B41" s="8" t="s">
        <v>37</v>
      </c>
      <c r="C41" s="53" t="s">
        <v>44</v>
      </c>
      <c r="D41" s="119"/>
      <c r="E41" s="119"/>
      <c r="F41" s="119"/>
      <c r="H41" s="12"/>
      <c r="K41" s="20">
        <v>162237.29999999999</v>
      </c>
      <c r="L41" s="25">
        <f>K41+C42</f>
        <v>370253.61099999992</v>
      </c>
    </row>
    <row r="42" spans="1:14" ht="51.75" hidden="1" thickBot="1">
      <c r="A42" s="2"/>
      <c r="B42" s="47" t="s">
        <v>4</v>
      </c>
      <c r="C42" s="56">
        <f>C43+C44+C45+C46+C47+C49+C51+C57+C58+C59</f>
        <v>208016.31099999996</v>
      </c>
      <c r="D42" s="120"/>
      <c r="E42" s="120"/>
      <c r="F42" s="120"/>
      <c r="H42" s="12"/>
      <c r="K42" s="22">
        <f>K43+K44+K45+K46+K47+K49+K52+K53+K54+K56+K57+K58+K59+K55</f>
        <v>0</v>
      </c>
      <c r="L42" s="26">
        <f>L43+L44+L45+L46+L47+L49+L52+L53+L54+L56+L57+L58+L59+L55</f>
        <v>208016.31099999996</v>
      </c>
      <c r="M42" s="23">
        <f>K40-L42</f>
        <v>0</v>
      </c>
    </row>
    <row r="43" spans="1:14" ht="26.25" hidden="1" thickBot="1">
      <c r="A43" s="31">
        <v>2111</v>
      </c>
      <c r="B43" s="43" t="s">
        <v>5</v>
      </c>
      <c r="C43" s="44">
        <f>L43-K43</f>
        <v>151518.861</v>
      </c>
      <c r="D43" s="121"/>
      <c r="E43" s="121"/>
      <c r="F43" s="121"/>
      <c r="H43" s="12"/>
      <c r="K43" s="21">
        <f>G7</f>
        <v>0</v>
      </c>
      <c r="L43" s="26">
        <v>151518.861</v>
      </c>
      <c r="N43" s="2">
        <v>2111</v>
      </c>
    </row>
    <row r="44" spans="1:14" ht="26.25" hidden="1" thickBot="1">
      <c r="A44" s="31">
        <v>2120</v>
      </c>
      <c r="B44" s="43" t="s">
        <v>6</v>
      </c>
      <c r="C44" s="44">
        <f>L44-K44</f>
        <v>33300.642</v>
      </c>
      <c r="D44" s="121"/>
      <c r="E44" s="121"/>
      <c r="F44" s="121"/>
      <c r="H44" s="12"/>
      <c r="K44" s="21">
        <f>G8</f>
        <v>0</v>
      </c>
      <c r="L44" s="26">
        <v>33300.642</v>
      </c>
      <c r="N44" s="2">
        <v>2120</v>
      </c>
    </row>
    <row r="45" spans="1:14" ht="51.75" hidden="1" thickBot="1">
      <c r="A45" s="31">
        <v>2210</v>
      </c>
      <c r="B45" s="43" t="s">
        <v>7</v>
      </c>
      <c r="C45" s="43">
        <f>L45-K45</f>
        <v>131.08500000000001</v>
      </c>
      <c r="D45" s="122"/>
      <c r="E45" s="122"/>
      <c r="F45" s="122"/>
      <c r="H45" s="12"/>
      <c r="K45" s="21">
        <f>G9</f>
        <v>0</v>
      </c>
      <c r="L45" s="26">
        <v>131.08500000000001</v>
      </c>
      <c r="N45" s="2">
        <v>2210</v>
      </c>
    </row>
    <row r="46" spans="1:14" ht="26.25" hidden="1" thickBot="1">
      <c r="A46" s="31">
        <v>2230</v>
      </c>
      <c r="B46" s="43" t="s">
        <v>8</v>
      </c>
      <c r="C46" s="43">
        <f>L46-K46</f>
        <v>6225.6480000000001</v>
      </c>
      <c r="D46" s="122"/>
      <c r="E46" s="122"/>
      <c r="F46" s="122"/>
      <c r="H46" s="12"/>
      <c r="K46" s="21">
        <f>G10</f>
        <v>0</v>
      </c>
      <c r="L46" s="26">
        <v>6225.6480000000001</v>
      </c>
      <c r="N46" s="2">
        <v>2230</v>
      </c>
    </row>
    <row r="47" spans="1:14" ht="115.5" hidden="1" customHeight="1">
      <c r="A47" s="161">
        <v>2240</v>
      </c>
      <c r="B47" s="161" t="s">
        <v>9</v>
      </c>
      <c r="C47" s="170">
        <f>L47-K47</f>
        <v>44.405999999999999</v>
      </c>
      <c r="D47" s="123"/>
      <c r="E47" s="123"/>
      <c r="F47" s="123"/>
      <c r="H47" s="169"/>
      <c r="K47" s="21">
        <f>G11</f>
        <v>0</v>
      </c>
      <c r="L47" s="26">
        <v>44.405999999999999</v>
      </c>
      <c r="N47" s="19">
        <v>2240</v>
      </c>
    </row>
    <row r="48" spans="1:14" ht="15.75" hidden="1" customHeight="1" thickBot="1">
      <c r="A48" s="162"/>
      <c r="B48" s="162"/>
      <c r="C48" s="171"/>
      <c r="D48" s="123"/>
      <c r="E48" s="123"/>
      <c r="F48" s="123"/>
      <c r="H48" s="169"/>
      <c r="K48" s="21"/>
      <c r="L48" s="26"/>
      <c r="N48" s="2"/>
    </row>
    <row r="49" spans="1:14" ht="40.5" hidden="1" customHeight="1">
      <c r="A49" s="161">
        <v>2250</v>
      </c>
      <c r="B49" s="161" t="s">
        <v>10</v>
      </c>
      <c r="C49" s="170">
        <f>L49-K49</f>
        <v>0</v>
      </c>
      <c r="D49" s="123"/>
      <c r="E49" s="123"/>
      <c r="F49" s="123"/>
      <c r="H49" s="169"/>
      <c r="K49" s="21">
        <f>G12</f>
        <v>0</v>
      </c>
      <c r="L49" s="26">
        <v>0</v>
      </c>
      <c r="N49" s="19">
        <v>2250</v>
      </c>
    </row>
    <row r="50" spans="1:14" ht="15.75" hidden="1" customHeight="1" thickBot="1">
      <c r="A50" s="162"/>
      <c r="B50" s="162"/>
      <c r="C50" s="171"/>
      <c r="D50" s="123"/>
      <c r="E50" s="123"/>
      <c r="F50" s="123"/>
      <c r="H50" s="169"/>
      <c r="K50" s="21"/>
      <c r="L50" s="26"/>
      <c r="N50" s="2"/>
    </row>
    <row r="51" spans="1:14" ht="25.5" hidden="1">
      <c r="A51" s="45">
        <v>2270</v>
      </c>
      <c r="B51" s="46" t="s">
        <v>11</v>
      </c>
      <c r="C51" s="59">
        <f>C52+C53+C54+C55+C56</f>
        <v>10439.912999999999</v>
      </c>
      <c r="D51" s="123"/>
      <c r="E51" s="123"/>
      <c r="F51" s="123"/>
      <c r="H51" s="169"/>
      <c r="K51" s="21"/>
      <c r="L51" s="26"/>
      <c r="N51" s="11">
        <v>2270</v>
      </c>
    </row>
    <row r="52" spans="1:14" ht="25.5" hidden="1">
      <c r="A52" s="45">
        <v>2271</v>
      </c>
      <c r="B52" s="46" t="s">
        <v>12</v>
      </c>
      <c r="C52" s="59">
        <f t="shared" ref="C52:C59" si="1">L52-K52</f>
        <v>5807.8890000000001</v>
      </c>
      <c r="D52" s="123"/>
      <c r="E52" s="123"/>
      <c r="F52" s="123"/>
      <c r="H52" s="169"/>
      <c r="K52" s="21">
        <f t="shared" ref="K52:K58" si="2">G15</f>
        <v>0</v>
      </c>
      <c r="L52" s="26">
        <v>5807.8890000000001</v>
      </c>
      <c r="N52" s="11">
        <v>2271</v>
      </c>
    </row>
    <row r="53" spans="1:14" ht="51" hidden="1">
      <c r="A53" s="45">
        <v>2272</v>
      </c>
      <c r="B53" s="46" t="s">
        <v>13</v>
      </c>
      <c r="C53" s="59">
        <f t="shared" si="1"/>
        <v>275.24400000000003</v>
      </c>
      <c r="D53" s="123"/>
      <c r="E53" s="123"/>
      <c r="F53" s="123"/>
      <c r="H53" s="169"/>
      <c r="K53" s="21">
        <f t="shared" si="2"/>
        <v>0</v>
      </c>
      <c r="L53" s="26">
        <v>275.24400000000003</v>
      </c>
      <c r="N53" s="11">
        <v>2272</v>
      </c>
    </row>
    <row r="54" spans="1:14" ht="25.5" hidden="1">
      <c r="A54" s="45">
        <v>2273</v>
      </c>
      <c r="B54" s="46" t="s">
        <v>14</v>
      </c>
      <c r="C54" s="59">
        <f t="shared" si="1"/>
        <v>4193.38</v>
      </c>
      <c r="D54" s="123"/>
      <c r="E54" s="123"/>
      <c r="F54" s="123"/>
      <c r="H54" s="169"/>
      <c r="K54" s="21">
        <f t="shared" si="2"/>
        <v>0</v>
      </c>
      <c r="L54" s="26">
        <v>4193.38</v>
      </c>
      <c r="N54" s="11">
        <v>2273</v>
      </c>
    </row>
    <row r="55" spans="1:14" ht="26.25" hidden="1" thickBot="1">
      <c r="A55" s="31">
        <v>2274</v>
      </c>
      <c r="B55" s="43" t="s">
        <v>15</v>
      </c>
      <c r="C55" s="60">
        <f t="shared" si="1"/>
        <v>93.4</v>
      </c>
      <c r="D55" s="123"/>
      <c r="E55" s="123"/>
      <c r="F55" s="123"/>
      <c r="H55" s="169"/>
      <c r="K55" s="22">
        <f t="shared" si="2"/>
        <v>0</v>
      </c>
      <c r="L55" s="26">
        <v>93.4</v>
      </c>
      <c r="N55" s="2">
        <v>2274</v>
      </c>
    </row>
    <row r="56" spans="1:14" ht="26.25" hidden="1" thickBot="1">
      <c r="A56" s="31">
        <v>2275</v>
      </c>
      <c r="B56" s="43" t="s">
        <v>59</v>
      </c>
      <c r="C56" s="60">
        <f t="shared" si="1"/>
        <v>70</v>
      </c>
      <c r="D56" s="123"/>
      <c r="E56" s="123"/>
      <c r="F56" s="123"/>
      <c r="H56" s="169"/>
      <c r="K56" s="22">
        <f t="shared" si="2"/>
        <v>0</v>
      </c>
      <c r="L56" s="26">
        <v>70</v>
      </c>
      <c r="N56" s="2">
        <v>2275</v>
      </c>
    </row>
    <row r="57" spans="1:14" ht="51.75" hidden="1" thickBot="1">
      <c r="A57" s="31">
        <v>2282</v>
      </c>
      <c r="B57" s="43" t="s">
        <v>38</v>
      </c>
      <c r="C57" s="60">
        <f t="shared" si="1"/>
        <v>0</v>
      </c>
      <c r="D57" s="123"/>
      <c r="E57" s="123"/>
      <c r="F57" s="123"/>
      <c r="H57" s="12"/>
      <c r="K57" s="21">
        <f t="shared" si="2"/>
        <v>0</v>
      </c>
      <c r="L57" s="26">
        <v>0</v>
      </c>
      <c r="N57" s="2">
        <v>2282</v>
      </c>
    </row>
    <row r="58" spans="1:14" ht="26.25" hidden="1" thickBot="1">
      <c r="A58" s="31">
        <v>2720</v>
      </c>
      <c r="B58" s="43" t="s">
        <v>17</v>
      </c>
      <c r="C58" s="60">
        <f t="shared" si="1"/>
        <v>4457.9759999999997</v>
      </c>
      <c r="D58" s="123"/>
      <c r="E58" s="123"/>
      <c r="F58" s="123"/>
      <c r="H58" s="12"/>
      <c r="K58" s="21">
        <f t="shared" si="2"/>
        <v>0</v>
      </c>
      <c r="L58" s="26">
        <v>4457.9759999999997</v>
      </c>
      <c r="N58" s="2">
        <v>2720</v>
      </c>
    </row>
    <row r="59" spans="1:14" ht="51.75" hidden="1" thickBot="1">
      <c r="A59" s="31">
        <v>2730</v>
      </c>
      <c r="B59" s="43" t="s">
        <v>18</v>
      </c>
      <c r="C59" s="43">
        <f t="shared" si="1"/>
        <v>1897.78</v>
      </c>
      <c r="D59" s="122"/>
      <c r="E59" s="122"/>
      <c r="F59" s="122"/>
      <c r="H59" s="12"/>
      <c r="K59" s="21">
        <f>G23</f>
        <v>0</v>
      </c>
      <c r="L59" s="26">
        <v>1897.78</v>
      </c>
      <c r="N59" s="2">
        <v>2730</v>
      </c>
    </row>
    <row r="60" spans="1:14" ht="27" hidden="1">
      <c r="A60" s="10"/>
      <c r="L60" s="24" t="s">
        <v>61</v>
      </c>
    </row>
    <row r="61" spans="1:14" ht="45" hidden="1">
      <c r="A61" s="76" t="s">
        <v>67</v>
      </c>
      <c r="K61" s="25"/>
    </row>
    <row r="62" spans="1:14" ht="26.25" hidden="1">
      <c r="A62" s="175" t="s">
        <v>2</v>
      </c>
      <c r="B62" s="176"/>
      <c r="C62" s="48">
        <v>2019</v>
      </c>
      <c r="D62" s="124"/>
      <c r="E62" s="124"/>
      <c r="F62" s="124"/>
      <c r="G62" s="181"/>
      <c r="K62" s="25"/>
    </row>
    <row r="63" spans="1:14" ht="27" hidden="1" thickBot="1">
      <c r="A63" s="177"/>
      <c r="B63" s="178"/>
      <c r="C63" s="49" t="s">
        <v>39</v>
      </c>
      <c r="D63" s="125"/>
      <c r="E63" s="125"/>
      <c r="F63" s="125"/>
      <c r="G63" s="181"/>
      <c r="K63" s="25"/>
    </row>
    <row r="64" spans="1:14" ht="27" hidden="1" thickBot="1">
      <c r="A64" s="50" t="s">
        <v>40</v>
      </c>
      <c r="B64" s="37"/>
      <c r="C64" s="57">
        <f>C66+C67+C68</f>
        <v>6974.143</v>
      </c>
      <c r="D64" s="126"/>
      <c r="E64" s="126"/>
      <c r="F64" s="126"/>
      <c r="G64" s="13"/>
      <c r="K64" s="25"/>
    </row>
    <row r="65" spans="1:14" ht="27" hidden="1" thickBot="1">
      <c r="A65" s="51" t="s">
        <v>21</v>
      </c>
      <c r="B65" s="37"/>
      <c r="C65" s="58"/>
      <c r="D65" s="127"/>
      <c r="E65" s="127"/>
      <c r="F65" s="127"/>
      <c r="G65" s="13"/>
      <c r="K65" s="25"/>
    </row>
    <row r="66" spans="1:14" ht="27" hidden="1" thickBot="1">
      <c r="A66" s="51" t="s">
        <v>22</v>
      </c>
      <c r="B66" s="37"/>
      <c r="C66" s="58">
        <v>4335.3620000000001</v>
      </c>
      <c r="D66" s="127"/>
      <c r="E66" s="127"/>
      <c r="F66" s="127"/>
      <c r="G66" s="13"/>
      <c r="K66" s="25"/>
    </row>
    <row r="67" spans="1:14" ht="32.25" hidden="1" thickBot="1">
      <c r="A67" s="51" t="s">
        <v>23</v>
      </c>
      <c r="B67" s="37"/>
      <c r="C67" s="58">
        <v>2380.143</v>
      </c>
      <c r="D67" s="127"/>
      <c r="E67" s="127"/>
      <c r="F67" s="127"/>
      <c r="G67" s="13"/>
      <c r="K67" s="28" t="s">
        <v>62</v>
      </c>
    </row>
    <row r="68" spans="1:14" ht="27" hidden="1" thickBot="1">
      <c r="A68" s="51" t="s">
        <v>24</v>
      </c>
      <c r="B68" s="37"/>
      <c r="C68" s="58">
        <v>258.63799999999998</v>
      </c>
      <c r="D68" s="127"/>
      <c r="E68" s="127"/>
      <c r="F68" s="127"/>
      <c r="G68" s="13"/>
      <c r="K68" s="25"/>
    </row>
    <row r="69" spans="1:14" ht="18.75" hidden="1">
      <c r="A69" s="5"/>
      <c r="L69" s="24" t="s">
        <v>61</v>
      </c>
    </row>
    <row r="70" spans="1:14" ht="45" hidden="1">
      <c r="A70" s="76" t="s">
        <v>46</v>
      </c>
      <c r="K70" s="25"/>
    </row>
    <row r="71" spans="1:14" ht="26.25" hidden="1" thickBot="1">
      <c r="A71" s="52" t="s">
        <v>1</v>
      </c>
      <c r="B71" s="53" t="s">
        <v>2</v>
      </c>
      <c r="C71" s="53" t="s">
        <v>44</v>
      </c>
      <c r="D71" s="119"/>
      <c r="E71" s="119"/>
      <c r="F71" s="119"/>
      <c r="H71" s="14"/>
      <c r="K71" s="25" t="s">
        <v>64</v>
      </c>
    </row>
    <row r="72" spans="1:14" ht="26.25" hidden="1" thickBot="1">
      <c r="A72" s="77"/>
      <c r="B72" s="78" t="s">
        <v>25</v>
      </c>
      <c r="C72" s="79">
        <f>C74+C75+C76+C77+C78+C79+C80+C81+C87+C88+C89+C90+C91</f>
        <v>6974.0999999999995</v>
      </c>
      <c r="D72" s="128"/>
      <c r="E72" s="128"/>
      <c r="F72" s="128"/>
      <c r="H72" s="12"/>
      <c r="K72" s="21"/>
      <c r="L72" s="27"/>
      <c r="N72">
        <v>12724143</v>
      </c>
    </row>
    <row r="73" spans="1:14" ht="26.25" hidden="1" thickBot="1">
      <c r="A73" s="68"/>
      <c r="B73" s="47" t="s">
        <v>65</v>
      </c>
      <c r="C73" s="61">
        <f>C74+C75+C76+C77+C78+C79+C80+C81+C87+C88+C89+C90</f>
        <v>6369.0999999999995</v>
      </c>
      <c r="D73" s="129"/>
      <c r="E73" s="129"/>
      <c r="F73" s="129"/>
      <c r="H73" s="12"/>
      <c r="K73" s="21"/>
      <c r="L73" s="27"/>
    </row>
    <row r="74" spans="1:14" ht="26.25" hidden="1" thickBot="1">
      <c r="A74" s="68">
        <v>2111</v>
      </c>
      <c r="B74" s="39" t="s">
        <v>5</v>
      </c>
      <c r="C74" s="60">
        <v>4500</v>
      </c>
      <c r="D74" s="123"/>
      <c r="E74" s="123"/>
      <c r="F74" s="123"/>
      <c r="H74" s="12"/>
      <c r="K74" s="22" t="e">
        <f>#REF!</f>
        <v>#REF!</v>
      </c>
      <c r="L74" s="27"/>
      <c r="M74" s="7">
        <v>2111</v>
      </c>
    </row>
    <row r="75" spans="1:14" ht="26.25" hidden="1" thickBot="1">
      <c r="A75" s="68">
        <v>2120</v>
      </c>
      <c r="B75" s="39" t="s">
        <v>6</v>
      </c>
      <c r="C75" s="60">
        <v>717.9</v>
      </c>
      <c r="D75" s="123"/>
      <c r="E75" s="123"/>
      <c r="F75" s="123"/>
      <c r="H75" s="12"/>
      <c r="K75" s="22" t="e">
        <f>#REF!</f>
        <v>#REF!</v>
      </c>
      <c r="L75" s="27"/>
      <c r="M75" s="2">
        <v>2120</v>
      </c>
    </row>
    <row r="76" spans="1:14" ht="25.5" hidden="1">
      <c r="A76" s="70">
        <v>2210</v>
      </c>
      <c r="B76" s="17" t="s">
        <v>26</v>
      </c>
      <c r="C76" s="59">
        <v>11.6</v>
      </c>
      <c r="D76" s="123"/>
      <c r="E76" s="123"/>
      <c r="F76" s="123"/>
      <c r="H76" s="169"/>
      <c r="K76" s="22" t="e">
        <f>#REF!</f>
        <v>#REF!</v>
      </c>
      <c r="L76" s="27"/>
      <c r="M76" s="11">
        <v>2210</v>
      </c>
    </row>
    <row r="77" spans="1:14" ht="26.25" hidden="1" thickBot="1">
      <c r="A77" s="68">
        <v>2220</v>
      </c>
      <c r="B77" s="39" t="s">
        <v>41</v>
      </c>
      <c r="C77" s="60">
        <v>0</v>
      </c>
      <c r="D77" s="123"/>
      <c r="E77" s="123"/>
      <c r="F77" s="123"/>
      <c r="H77" s="169"/>
      <c r="K77" s="22" t="e">
        <f>#REF!</f>
        <v>#REF!</v>
      </c>
      <c r="L77" s="27"/>
      <c r="M77" s="2">
        <v>2220</v>
      </c>
    </row>
    <row r="78" spans="1:14" ht="51.75" hidden="1" thickBot="1">
      <c r="A78" s="68">
        <v>2230</v>
      </c>
      <c r="B78" s="39" t="s">
        <v>42</v>
      </c>
      <c r="C78" s="60">
        <v>0</v>
      </c>
      <c r="D78" s="123"/>
      <c r="E78" s="123"/>
      <c r="F78" s="123"/>
      <c r="H78" s="12"/>
      <c r="K78" s="22" t="e">
        <f>#REF!</f>
        <v>#REF!</v>
      </c>
      <c r="L78" s="27"/>
      <c r="M78" s="2">
        <v>2230</v>
      </c>
    </row>
    <row r="79" spans="1:14" ht="42" hidden="1" customHeight="1" thickBot="1">
      <c r="A79" s="52">
        <v>2240</v>
      </c>
      <c r="B79" s="40" t="s">
        <v>27</v>
      </c>
      <c r="C79" s="62">
        <v>39.4</v>
      </c>
      <c r="D79" s="123"/>
      <c r="E79" s="123"/>
      <c r="F79" s="123"/>
      <c r="H79" s="12"/>
      <c r="K79" s="22" t="e">
        <f>#REF!</f>
        <v>#REF!</v>
      </c>
      <c r="L79" s="27"/>
      <c r="M79" s="19">
        <v>2240</v>
      </c>
    </row>
    <row r="80" spans="1:14" ht="26.25" hidden="1" thickBot="1">
      <c r="A80" s="68">
        <v>2250</v>
      </c>
      <c r="B80" s="39" t="s">
        <v>28</v>
      </c>
      <c r="C80" s="60">
        <v>3.3</v>
      </c>
      <c r="D80" s="123"/>
      <c r="E80" s="123"/>
      <c r="F80" s="123"/>
      <c r="H80" s="12"/>
      <c r="K80" s="22" t="e">
        <f>#REF!</f>
        <v>#REF!</v>
      </c>
      <c r="L80" s="27"/>
      <c r="M80" s="7">
        <v>2250</v>
      </c>
    </row>
    <row r="81" spans="1:14" ht="26.25" hidden="1" thickBot="1">
      <c r="A81" s="52">
        <v>2270</v>
      </c>
      <c r="B81" s="41" t="s">
        <v>29</v>
      </c>
      <c r="C81" s="63">
        <f>C82+C83+C84+C85+C86</f>
        <v>997.5</v>
      </c>
      <c r="D81" s="123"/>
      <c r="E81" s="123"/>
      <c r="F81" s="123"/>
      <c r="H81" s="169"/>
      <c r="K81" s="22" t="e">
        <f>#REF!</f>
        <v>#REF!</v>
      </c>
      <c r="L81" s="27"/>
      <c r="M81" s="11">
        <v>2270</v>
      </c>
    </row>
    <row r="82" spans="1:14" ht="25.5" hidden="1">
      <c r="A82" s="69">
        <v>2271</v>
      </c>
      <c r="B82" s="42" t="s">
        <v>12</v>
      </c>
      <c r="C82" s="59">
        <v>653.6</v>
      </c>
      <c r="D82" s="123"/>
      <c r="E82" s="123"/>
      <c r="F82" s="123"/>
      <c r="H82" s="169"/>
      <c r="K82" s="22" t="e">
        <f>#REF!</f>
        <v>#REF!</v>
      </c>
      <c r="L82" s="27"/>
      <c r="M82" s="11">
        <v>2271</v>
      </c>
    </row>
    <row r="83" spans="1:14" ht="25.5" hidden="1">
      <c r="A83" s="70">
        <v>2272</v>
      </c>
      <c r="B83" s="16" t="s">
        <v>30</v>
      </c>
      <c r="C83" s="59">
        <v>78.400000000000006</v>
      </c>
      <c r="D83" s="123"/>
      <c r="E83" s="123"/>
      <c r="F83" s="123"/>
      <c r="H83" s="169"/>
      <c r="K83" s="22" t="e">
        <f>#REF!</f>
        <v>#REF!</v>
      </c>
      <c r="L83" s="27"/>
      <c r="M83" s="11">
        <v>2272</v>
      </c>
    </row>
    <row r="84" spans="1:14" ht="25.5" hidden="1">
      <c r="A84" s="70">
        <v>2273</v>
      </c>
      <c r="B84" s="16" t="s">
        <v>31</v>
      </c>
      <c r="C84" s="59">
        <v>253.9</v>
      </c>
      <c r="D84" s="123"/>
      <c r="E84" s="123"/>
      <c r="F84" s="123"/>
      <c r="H84" s="169"/>
      <c r="K84" s="22" t="e">
        <f>#REF!</f>
        <v>#REF!</v>
      </c>
      <c r="L84" s="27"/>
      <c r="M84" s="11">
        <v>2273</v>
      </c>
    </row>
    <row r="85" spans="1:14" ht="26.25" hidden="1" thickBot="1">
      <c r="A85" s="70">
        <v>2274</v>
      </c>
      <c r="B85" s="16" t="s">
        <v>15</v>
      </c>
      <c r="C85" s="59">
        <v>11.6</v>
      </c>
      <c r="D85" s="123"/>
      <c r="E85" s="123"/>
      <c r="F85" s="123"/>
      <c r="H85" s="169"/>
      <c r="K85" s="22" t="e">
        <f>#REF!</f>
        <v>#REF!</v>
      </c>
      <c r="L85" s="27"/>
      <c r="M85" s="2">
        <v>2274</v>
      </c>
    </row>
    <row r="86" spans="1:14" ht="26.25" hidden="1" thickBot="1">
      <c r="A86" s="68">
        <v>2275</v>
      </c>
      <c r="B86" s="38" t="s">
        <v>59</v>
      </c>
      <c r="C86" s="60">
        <v>0</v>
      </c>
      <c r="D86" s="123"/>
      <c r="E86" s="123"/>
      <c r="F86" s="123"/>
      <c r="H86" s="169"/>
      <c r="K86" s="22" t="e">
        <f>#REF!</f>
        <v>#REF!</v>
      </c>
      <c r="L86" s="27"/>
      <c r="M86" s="2">
        <v>2275</v>
      </c>
    </row>
    <row r="87" spans="1:14" ht="51.75" hidden="1" thickBot="1">
      <c r="A87" s="68">
        <v>2282</v>
      </c>
      <c r="B87" s="39" t="s">
        <v>16</v>
      </c>
      <c r="C87" s="60">
        <v>0</v>
      </c>
      <c r="D87" s="123"/>
      <c r="E87" s="123"/>
      <c r="F87" s="123"/>
      <c r="H87" s="12"/>
      <c r="K87" s="22" t="e">
        <f>#REF!</f>
        <v>#REF!</v>
      </c>
      <c r="L87" s="27"/>
      <c r="M87" s="2">
        <v>2282</v>
      </c>
    </row>
    <row r="88" spans="1:14" ht="26.25" hidden="1" thickBot="1">
      <c r="A88" s="68">
        <v>2720</v>
      </c>
      <c r="B88" s="39" t="s">
        <v>32</v>
      </c>
      <c r="C88" s="60">
        <v>0</v>
      </c>
      <c r="D88" s="123"/>
      <c r="E88" s="123"/>
      <c r="F88" s="123"/>
      <c r="H88" s="12"/>
      <c r="K88" s="22" t="e">
        <f>#REF!</f>
        <v>#REF!</v>
      </c>
      <c r="L88" s="27"/>
      <c r="M88" s="2">
        <v>2720</v>
      </c>
    </row>
    <row r="89" spans="1:14" ht="51.75" hidden="1" thickBot="1">
      <c r="A89" s="68">
        <v>2730</v>
      </c>
      <c r="B89" s="39" t="s">
        <v>43</v>
      </c>
      <c r="C89" s="60">
        <v>0</v>
      </c>
      <c r="D89" s="123"/>
      <c r="E89" s="123"/>
      <c r="F89" s="123"/>
      <c r="H89" s="12"/>
      <c r="K89" s="22" t="e">
        <f>#REF!</f>
        <v>#REF!</v>
      </c>
      <c r="L89" s="27"/>
      <c r="M89" s="2">
        <v>2730</v>
      </c>
    </row>
    <row r="90" spans="1:14" ht="24" hidden="1" customHeight="1" thickBot="1">
      <c r="A90" s="68">
        <v>2800</v>
      </c>
      <c r="B90" s="39" t="s">
        <v>19</v>
      </c>
      <c r="C90" s="60">
        <v>99.4</v>
      </c>
      <c r="D90" s="123"/>
      <c r="E90" s="123"/>
      <c r="F90" s="123"/>
      <c r="H90" s="12"/>
      <c r="K90" s="22" t="e">
        <f>#REF!</f>
        <v>#REF!</v>
      </c>
      <c r="L90" s="27"/>
      <c r="M90" s="2">
        <v>2800</v>
      </c>
    </row>
    <row r="91" spans="1:14" ht="25.5" hidden="1" customHeight="1" thickBot="1">
      <c r="A91" s="52">
        <v>3000</v>
      </c>
      <c r="B91" s="54" t="s">
        <v>20</v>
      </c>
      <c r="C91" s="63">
        <f>C92+C93+C94+C95+C96+C97+C98</f>
        <v>605</v>
      </c>
      <c r="D91" s="123"/>
      <c r="E91" s="123"/>
      <c r="F91" s="123"/>
      <c r="H91" s="169"/>
      <c r="K91" s="22" t="e">
        <f>#REF!</f>
        <v>#REF!</v>
      </c>
      <c r="L91" s="27"/>
      <c r="M91" s="11">
        <v>3000</v>
      </c>
      <c r="N91">
        <v>110000</v>
      </c>
    </row>
    <row r="92" spans="1:14" ht="51.75" hidden="1" thickBot="1">
      <c r="A92" s="52">
        <v>3110</v>
      </c>
      <c r="B92" s="41" t="s">
        <v>34</v>
      </c>
      <c r="C92" s="63">
        <v>50</v>
      </c>
      <c r="D92" s="123"/>
      <c r="E92" s="123"/>
      <c r="F92" s="123"/>
      <c r="H92" s="169"/>
      <c r="K92" s="22" t="e">
        <f>#REF!</f>
        <v>#REF!</v>
      </c>
      <c r="L92" s="27"/>
      <c r="M92" s="7">
        <v>3110</v>
      </c>
    </row>
    <row r="93" spans="1:14" ht="29.25" hidden="1" customHeight="1" thickBot="1">
      <c r="A93" s="52">
        <v>3122</v>
      </c>
      <c r="B93" s="41"/>
      <c r="C93" s="63">
        <v>0</v>
      </c>
      <c r="D93" s="123"/>
      <c r="E93" s="123"/>
      <c r="F93" s="123"/>
      <c r="H93" s="169"/>
      <c r="K93" s="22" t="e">
        <f>#REF!</f>
        <v>#REF!</v>
      </c>
      <c r="L93" s="27"/>
      <c r="M93" s="7">
        <v>3122</v>
      </c>
    </row>
    <row r="94" spans="1:14" ht="27" hidden="1" customHeight="1" thickBot="1">
      <c r="A94" s="70">
        <v>3131</v>
      </c>
      <c r="B94" s="17"/>
      <c r="C94" s="59">
        <v>0</v>
      </c>
      <c r="D94" s="123"/>
      <c r="E94" s="123"/>
      <c r="F94" s="123"/>
      <c r="H94" s="169"/>
      <c r="K94" s="22" t="e">
        <f>#REF!</f>
        <v>#REF!</v>
      </c>
      <c r="L94" s="27"/>
      <c r="M94" s="11">
        <v>3131</v>
      </c>
    </row>
    <row r="95" spans="1:14" ht="77.25" hidden="1" thickBot="1">
      <c r="A95" s="52">
        <v>3132</v>
      </c>
      <c r="B95" s="41" t="s">
        <v>35</v>
      </c>
      <c r="C95" s="63">
        <v>555</v>
      </c>
      <c r="D95" s="123"/>
      <c r="E95" s="123"/>
      <c r="F95" s="123"/>
      <c r="H95" s="169"/>
      <c r="K95" s="22" t="e">
        <f>#REF!</f>
        <v>#REF!</v>
      </c>
      <c r="L95" s="27"/>
      <c r="M95" s="7">
        <v>3132</v>
      </c>
    </row>
    <row r="96" spans="1:14" ht="30" hidden="1" customHeight="1" thickBot="1">
      <c r="A96" s="52">
        <v>3141</v>
      </c>
      <c r="B96" s="41"/>
      <c r="C96" s="63">
        <v>0</v>
      </c>
      <c r="D96" s="123"/>
      <c r="E96" s="123"/>
      <c r="F96" s="123"/>
      <c r="H96" s="169"/>
      <c r="K96" s="22" t="e">
        <f>#REF!</f>
        <v>#REF!</v>
      </c>
      <c r="L96" s="27"/>
      <c r="M96" s="7">
        <v>3141</v>
      </c>
    </row>
    <row r="97" spans="1:13" ht="30" hidden="1" customHeight="1" thickBot="1">
      <c r="A97" s="70">
        <v>3142</v>
      </c>
      <c r="B97" s="55"/>
      <c r="C97" s="59">
        <v>0</v>
      </c>
      <c r="D97" s="123"/>
      <c r="E97" s="123"/>
      <c r="F97" s="123"/>
      <c r="H97" s="169"/>
      <c r="K97" s="22" t="e">
        <f>#REF!</f>
        <v>#REF!</v>
      </c>
      <c r="L97" s="27"/>
      <c r="M97" s="11">
        <v>3142</v>
      </c>
    </row>
    <row r="98" spans="1:13" ht="51.75" hidden="1" thickBot="1">
      <c r="A98" s="52">
        <v>3160</v>
      </c>
      <c r="B98" s="40" t="s">
        <v>36</v>
      </c>
      <c r="C98" s="64">
        <v>0</v>
      </c>
      <c r="D98" s="130"/>
      <c r="E98" s="130"/>
      <c r="F98" s="130"/>
      <c r="H98" s="169"/>
      <c r="K98" s="22" t="e">
        <f>#REF!</f>
        <v>#REF!</v>
      </c>
      <c r="L98" s="27"/>
      <c r="M98" s="7">
        <v>3160</v>
      </c>
    </row>
    <row r="99" spans="1:13" ht="20.25" hidden="1">
      <c r="A99" s="1"/>
      <c r="H99" s="15"/>
      <c r="K99" s="25"/>
    </row>
    <row r="100" spans="1:13" hidden="1">
      <c r="K100" s="24" t="s">
        <v>61</v>
      </c>
    </row>
    <row r="101" spans="1:13" hidden="1">
      <c r="K101" s="25"/>
    </row>
    <row r="102" spans="1:13" hidden="1"/>
    <row r="103" spans="1:13" hidden="1"/>
    <row r="104" spans="1:13" hidden="1"/>
    <row r="105" spans="1:13" hidden="1"/>
    <row r="106" spans="1:13" hidden="1"/>
    <row r="107" spans="1:13" hidden="1"/>
    <row r="108" spans="1:13" ht="28.5" hidden="1">
      <c r="A108" s="116" t="s">
        <v>70</v>
      </c>
    </row>
    <row r="109" spans="1:13" hidden="1"/>
    <row r="110" spans="1:13" s="81" customFormat="1" ht="45" hidden="1">
      <c r="A110" s="80" t="s">
        <v>50</v>
      </c>
      <c r="H110" s="82"/>
      <c r="I110" s="83"/>
      <c r="J110" s="84"/>
      <c r="K110" s="84"/>
    </row>
    <row r="111" spans="1:13" s="81" customFormat="1" ht="20.25" hidden="1">
      <c r="A111" s="85" t="s">
        <v>0</v>
      </c>
      <c r="H111" s="82"/>
      <c r="I111" s="83"/>
      <c r="J111" s="84"/>
      <c r="K111" s="84"/>
    </row>
    <row r="112" spans="1:13" s="81" customFormat="1" ht="27.75" hidden="1" thickBot="1">
      <c r="A112" s="86" t="s">
        <v>1</v>
      </c>
      <c r="B112" s="87" t="s">
        <v>2</v>
      </c>
      <c r="C112" s="87" t="s">
        <v>51</v>
      </c>
      <c r="D112" s="87"/>
      <c r="E112" s="87"/>
      <c r="F112" s="87"/>
      <c r="G112" s="87" t="s">
        <v>44</v>
      </c>
      <c r="I112" s="83"/>
      <c r="J112" s="84"/>
      <c r="K112" s="84"/>
    </row>
    <row r="113" spans="1:11" s="81" customFormat="1" ht="54.75" hidden="1" thickBot="1">
      <c r="A113" s="88"/>
      <c r="B113" s="89" t="s">
        <v>4</v>
      </c>
      <c r="C113" s="90">
        <f>C114+C115+C116+C117+C118+C119</f>
        <v>2974.009</v>
      </c>
      <c r="D113" s="90"/>
      <c r="E113" s="90"/>
      <c r="F113" s="90"/>
      <c r="G113" s="90">
        <f>G114+G115+G116+G117+G118+G119</f>
        <v>3220.2889999999998</v>
      </c>
      <c r="I113" s="83"/>
      <c r="J113" s="84"/>
      <c r="K113" s="84"/>
    </row>
    <row r="114" spans="1:11" s="81" customFormat="1" ht="26.25" hidden="1" thickBot="1">
      <c r="A114" s="91">
        <v>2111</v>
      </c>
      <c r="B114" s="92" t="s">
        <v>5</v>
      </c>
      <c r="C114" s="92">
        <v>2227.08</v>
      </c>
      <c r="D114" s="92"/>
      <c r="E114" s="92"/>
      <c r="F114" s="92"/>
      <c r="G114" s="92">
        <v>2478.098</v>
      </c>
      <c r="I114" s="83"/>
      <c r="J114" s="84"/>
      <c r="K114" s="84"/>
    </row>
    <row r="115" spans="1:11" s="81" customFormat="1" ht="26.25" hidden="1" thickBot="1">
      <c r="A115" s="91">
        <v>2120</v>
      </c>
      <c r="B115" s="92" t="s">
        <v>6</v>
      </c>
      <c r="C115" s="92">
        <v>490.53100000000001</v>
      </c>
      <c r="D115" s="92"/>
      <c r="E115" s="92"/>
      <c r="F115" s="92"/>
      <c r="G115" s="92">
        <v>545.18200000000002</v>
      </c>
      <c r="I115" s="83"/>
      <c r="J115" s="84"/>
      <c r="K115" s="84"/>
    </row>
    <row r="116" spans="1:11" s="81" customFormat="1" ht="26.25" hidden="1" thickBot="1">
      <c r="A116" s="91">
        <v>2210</v>
      </c>
      <c r="B116" s="92" t="s">
        <v>26</v>
      </c>
      <c r="C116" s="92">
        <v>171.958</v>
      </c>
      <c r="D116" s="92"/>
      <c r="E116" s="92"/>
      <c r="F116" s="92"/>
      <c r="G116" s="92">
        <v>97.064999999999998</v>
      </c>
      <c r="I116" s="83"/>
      <c r="J116" s="84"/>
      <c r="K116" s="84"/>
    </row>
    <row r="117" spans="1:11" s="81" customFormat="1" ht="51.75" hidden="1" thickBot="1">
      <c r="A117" s="91">
        <v>2240</v>
      </c>
      <c r="B117" s="92" t="s">
        <v>27</v>
      </c>
      <c r="C117" s="93">
        <v>21.684000000000001</v>
      </c>
      <c r="D117" s="93"/>
      <c r="E117" s="93"/>
      <c r="F117" s="93"/>
      <c r="G117" s="94">
        <v>35</v>
      </c>
      <c r="I117" s="83"/>
      <c r="J117" s="84"/>
      <c r="K117" s="84"/>
    </row>
    <row r="118" spans="1:11" s="81" customFormat="1" ht="26.25" hidden="1" thickBot="1">
      <c r="A118" s="93">
        <v>2250</v>
      </c>
      <c r="B118" s="93" t="s">
        <v>10</v>
      </c>
      <c r="C118" s="91">
        <v>31.477</v>
      </c>
      <c r="D118" s="91"/>
      <c r="E118" s="91"/>
      <c r="F118" s="91"/>
      <c r="G118" s="95">
        <v>34</v>
      </c>
      <c r="I118" s="83"/>
      <c r="J118" s="84"/>
      <c r="K118" s="84"/>
    </row>
    <row r="119" spans="1:11" s="81" customFormat="1" ht="26.25" hidden="1" thickBot="1">
      <c r="A119" s="91">
        <v>2270</v>
      </c>
      <c r="B119" s="92" t="s">
        <v>11</v>
      </c>
      <c r="C119" s="92">
        <f>C120+C121+C122</f>
        <v>31.279000000000003</v>
      </c>
      <c r="D119" s="92"/>
      <c r="E119" s="92"/>
      <c r="F119" s="92"/>
      <c r="G119" s="92">
        <f>G120+G121+G122</f>
        <v>30.944000000000003</v>
      </c>
      <c r="I119" s="83"/>
      <c r="J119" s="84"/>
      <c r="K119" s="84"/>
    </row>
    <row r="120" spans="1:11" s="81" customFormat="1" ht="26.25" hidden="1" thickBot="1">
      <c r="A120" s="91">
        <v>2271</v>
      </c>
      <c r="B120" s="92" t="s">
        <v>12</v>
      </c>
      <c r="C120" s="92">
        <v>16.263999999999999</v>
      </c>
      <c r="D120" s="92"/>
      <c r="E120" s="92"/>
      <c r="F120" s="92"/>
      <c r="G120" s="92">
        <v>16.07</v>
      </c>
      <c r="I120" s="83"/>
      <c r="J120" s="84"/>
      <c r="K120" s="84"/>
    </row>
    <row r="121" spans="1:11" s="81" customFormat="1" ht="51.75" hidden="1" thickBot="1">
      <c r="A121" s="91">
        <v>2272</v>
      </c>
      <c r="B121" s="92" t="s">
        <v>52</v>
      </c>
      <c r="C121" s="92">
        <v>2.4550000000000001</v>
      </c>
      <c r="D121" s="92"/>
      <c r="E121" s="92"/>
      <c r="F121" s="92"/>
      <c r="G121" s="92">
        <v>2.4540000000000002</v>
      </c>
      <c r="I121" s="83"/>
      <c r="J121" s="84"/>
      <c r="K121" s="84"/>
    </row>
    <row r="122" spans="1:11" s="81" customFormat="1" ht="26.25" hidden="1" thickBot="1">
      <c r="A122" s="91">
        <v>2273</v>
      </c>
      <c r="B122" s="92" t="s">
        <v>53</v>
      </c>
      <c r="C122" s="92">
        <v>12.56</v>
      </c>
      <c r="D122" s="92"/>
      <c r="E122" s="92"/>
      <c r="F122" s="92"/>
      <c r="G122" s="92">
        <v>12.42</v>
      </c>
      <c r="I122" s="83"/>
      <c r="J122" s="84"/>
      <c r="K122" s="84"/>
    </row>
    <row r="123" spans="1:11" s="81" customFormat="1" ht="26.25" hidden="1" thickBot="1">
      <c r="A123" s="91">
        <v>3000</v>
      </c>
      <c r="B123" s="92" t="s">
        <v>20</v>
      </c>
      <c r="C123" s="92"/>
      <c r="D123" s="92"/>
      <c r="E123" s="92"/>
      <c r="F123" s="92"/>
      <c r="G123" s="92"/>
      <c r="I123" s="83"/>
      <c r="J123" s="84"/>
      <c r="K123" s="84"/>
    </row>
    <row r="124" spans="1:11" s="81" customFormat="1" hidden="1">
      <c r="H124" s="96"/>
      <c r="I124" s="83"/>
      <c r="J124" s="84"/>
      <c r="K124" s="84"/>
    </row>
    <row r="125" spans="1:11" s="81" customFormat="1" ht="45" hidden="1">
      <c r="A125" s="80" t="s">
        <v>54</v>
      </c>
      <c r="H125" s="96"/>
      <c r="I125" s="83"/>
      <c r="J125" s="84"/>
      <c r="K125" s="84"/>
    </row>
    <row r="126" spans="1:11" s="100" customFormat="1" ht="56.25" hidden="1" customHeight="1" thickBot="1">
      <c r="A126" s="86" t="s">
        <v>2</v>
      </c>
      <c r="B126" s="87" t="s">
        <v>51</v>
      </c>
      <c r="C126" s="87" t="s">
        <v>44</v>
      </c>
      <c r="D126" s="87"/>
      <c r="E126" s="87"/>
      <c r="F126" s="87"/>
      <c r="G126" s="87" t="s">
        <v>3</v>
      </c>
      <c r="H126" s="97"/>
      <c r="I126" s="98"/>
      <c r="J126" s="99"/>
      <c r="K126" s="99"/>
    </row>
    <row r="127" spans="1:11" s="81" customFormat="1" ht="67.5" hidden="1" customHeight="1" thickBot="1">
      <c r="A127" s="101" t="s">
        <v>55</v>
      </c>
      <c r="B127" s="102">
        <v>1587.557</v>
      </c>
      <c r="C127" s="102">
        <v>2756.97</v>
      </c>
      <c r="D127" s="102"/>
      <c r="E127" s="102"/>
      <c r="F127" s="102"/>
      <c r="G127" s="103">
        <f>(C127-B127)/B127*100</f>
        <v>73.661166181749678</v>
      </c>
      <c r="H127" s="96"/>
      <c r="I127" s="83"/>
      <c r="J127" s="84"/>
      <c r="K127" s="84"/>
    </row>
    <row r="128" spans="1:11" s="81" customFormat="1" ht="18.75" hidden="1">
      <c r="A128" s="104"/>
      <c r="H128" s="96"/>
      <c r="I128" s="83"/>
      <c r="J128" s="84"/>
      <c r="K128" s="84"/>
    </row>
    <row r="129" spans="1:11" s="81" customFormat="1" ht="45" hidden="1">
      <c r="A129" s="105" t="s">
        <v>56</v>
      </c>
      <c r="H129" s="96"/>
      <c r="I129" s="83"/>
      <c r="J129" s="84"/>
      <c r="K129" s="84"/>
    </row>
    <row r="130" spans="1:11" s="100" customFormat="1" ht="29.25" hidden="1" thickBot="1">
      <c r="A130" s="86" t="s">
        <v>1</v>
      </c>
      <c r="B130" s="87" t="s">
        <v>2</v>
      </c>
      <c r="C130" s="87" t="s">
        <v>51</v>
      </c>
      <c r="D130" s="87"/>
      <c r="E130" s="87"/>
      <c r="F130" s="87"/>
      <c r="G130" s="87" t="s">
        <v>44</v>
      </c>
      <c r="I130" s="98"/>
      <c r="J130" s="99"/>
      <c r="K130" s="99"/>
    </row>
    <row r="131" spans="1:11" s="81" customFormat="1" ht="45" hidden="1" customHeight="1" thickBot="1">
      <c r="A131" s="106"/>
      <c r="B131" s="107" t="s">
        <v>25</v>
      </c>
      <c r="C131" s="107">
        <f>C132+C133+C134+C136+C137+C138+C147</f>
        <v>1587.5569999999998</v>
      </c>
      <c r="D131" s="107"/>
      <c r="E131" s="107"/>
      <c r="F131" s="107"/>
      <c r="G131" s="107">
        <f>G132+G133+G134+G136+G137+G138+G147+G148</f>
        <v>2756.9700000000007</v>
      </c>
      <c r="I131" s="83"/>
      <c r="J131" s="84"/>
      <c r="K131" s="84"/>
    </row>
    <row r="132" spans="1:11" s="81" customFormat="1" ht="36.75" hidden="1" customHeight="1" thickBot="1">
      <c r="A132" s="106">
        <v>2111</v>
      </c>
      <c r="B132" s="92" t="s">
        <v>5</v>
      </c>
      <c r="C132" s="92">
        <v>1226.9359999999999</v>
      </c>
      <c r="D132" s="92"/>
      <c r="E132" s="92"/>
      <c r="F132" s="92"/>
      <c r="G132" s="108">
        <v>2045</v>
      </c>
      <c r="I132" s="83"/>
      <c r="J132" s="84"/>
      <c r="K132" s="84"/>
    </row>
    <row r="133" spans="1:11" s="81" customFormat="1" ht="26.25" hidden="1" thickBot="1">
      <c r="A133" s="106">
        <v>2120</v>
      </c>
      <c r="B133" s="92" t="s">
        <v>6</v>
      </c>
      <c r="C133" s="108">
        <v>259.68</v>
      </c>
      <c r="D133" s="108"/>
      <c r="E133" s="108"/>
      <c r="F133" s="108"/>
      <c r="G133" s="108">
        <v>449.9</v>
      </c>
      <c r="I133" s="83"/>
      <c r="J133" s="84"/>
      <c r="K133" s="84"/>
    </row>
    <row r="134" spans="1:11" s="81" customFormat="1" ht="26.25" hidden="1" customHeight="1" thickBot="1">
      <c r="A134" s="179">
        <v>2210</v>
      </c>
      <c r="B134" s="173" t="s">
        <v>26</v>
      </c>
      <c r="C134" s="180">
        <v>47.55</v>
      </c>
      <c r="D134" s="94"/>
      <c r="E134" s="94"/>
      <c r="F134" s="94"/>
      <c r="G134" s="180">
        <v>82.09</v>
      </c>
      <c r="I134" s="83"/>
      <c r="J134" s="84"/>
      <c r="K134" s="84"/>
    </row>
    <row r="135" spans="1:11" s="81" customFormat="1" ht="26.25" hidden="1" customHeight="1" thickBot="1">
      <c r="A135" s="179"/>
      <c r="B135" s="173"/>
      <c r="C135" s="180"/>
      <c r="D135" s="94"/>
      <c r="E135" s="94"/>
      <c r="F135" s="94"/>
      <c r="G135" s="180"/>
      <c r="I135" s="83"/>
      <c r="J135" s="84"/>
      <c r="K135" s="84"/>
    </row>
    <row r="136" spans="1:11" s="81" customFormat="1" ht="51.75" hidden="1" thickBot="1">
      <c r="A136" s="106">
        <v>2240</v>
      </c>
      <c r="B136" s="92" t="s">
        <v>27</v>
      </c>
      <c r="C136" s="108">
        <v>7.5220000000000002</v>
      </c>
      <c r="D136" s="108"/>
      <c r="E136" s="108"/>
      <c r="F136" s="108"/>
      <c r="G136" s="108">
        <v>19.757000000000001</v>
      </c>
      <c r="I136" s="83"/>
      <c r="J136" s="84"/>
      <c r="K136" s="84"/>
    </row>
    <row r="137" spans="1:11" s="81" customFormat="1" ht="26.25" hidden="1" thickBot="1">
      <c r="A137" s="106">
        <v>2250</v>
      </c>
      <c r="B137" s="92" t="s">
        <v>28</v>
      </c>
      <c r="C137" s="108">
        <v>3.0139999999999998</v>
      </c>
      <c r="D137" s="108"/>
      <c r="E137" s="108"/>
      <c r="F137" s="108"/>
      <c r="G137" s="108">
        <v>15.15</v>
      </c>
      <c r="I137" s="83"/>
      <c r="J137" s="84"/>
      <c r="K137" s="84"/>
    </row>
    <row r="138" spans="1:11" s="81" customFormat="1" ht="26.25" hidden="1" thickBot="1">
      <c r="A138" s="106">
        <v>2270</v>
      </c>
      <c r="B138" s="92" t="s">
        <v>29</v>
      </c>
      <c r="C138" s="92">
        <f>C139+C140+C141</f>
        <v>36.135999999999996</v>
      </c>
      <c r="D138" s="92"/>
      <c r="E138" s="92"/>
      <c r="F138" s="92"/>
      <c r="G138" s="92">
        <f>G139+G140+G141</f>
        <v>46.692999999999998</v>
      </c>
      <c r="I138" s="83"/>
      <c r="J138" s="84"/>
      <c r="K138" s="84"/>
    </row>
    <row r="139" spans="1:11" s="81" customFormat="1" ht="26.25" hidden="1" thickBot="1">
      <c r="A139" s="106">
        <v>2271</v>
      </c>
      <c r="B139" s="92" t="s">
        <v>12</v>
      </c>
      <c r="C139" s="92">
        <v>16.780999999999999</v>
      </c>
      <c r="D139" s="92"/>
      <c r="E139" s="92"/>
      <c r="F139" s="92"/>
      <c r="G139" s="92">
        <v>30.280999999999999</v>
      </c>
      <c r="I139" s="83"/>
      <c r="J139" s="84"/>
      <c r="K139" s="84"/>
    </row>
    <row r="140" spans="1:11" s="81" customFormat="1" ht="26.25" hidden="1" thickBot="1">
      <c r="A140" s="106">
        <v>2272</v>
      </c>
      <c r="B140" s="92" t="s">
        <v>30</v>
      </c>
      <c r="C140" s="92">
        <v>2.242</v>
      </c>
      <c r="D140" s="92"/>
      <c r="E140" s="92"/>
      <c r="F140" s="92"/>
      <c r="G140" s="92">
        <v>2.7250000000000001</v>
      </c>
      <c r="I140" s="83"/>
      <c r="J140" s="84"/>
      <c r="K140" s="84"/>
    </row>
    <row r="141" spans="1:11" s="81" customFormat="1" ht="26.25" hidden="1" thickBot="1">
      <c r="A141" s="106">
        <v>2273</v>
      </c>
      <c r="B141" s="92" t="s">
        <v>31</v>
      </c>
      <c r="C141" s="92">
        <v>17.113</v>
      </c>
      <c r="D141" s="92"/>
      <c r="E141" s="92"/>
      <c r="F141" s="92"/>
      <c r="G141" s="92">
        <v>13.686999999999999</v>
      </c>
      <c r="I141" s="83"/>
      <c r="J141" s="84"/>
      <c r="K141" s="84"/>
    </row>
    <row r="142" spans="1:11" s="81" customFormat="1" ht="26.25" hidden="1" customHeight="1" thickBot="1">
      <c r="A142" s="179">
        <v>2281</v>
      </c>
      <c r="B142" s="173" t="s">
        <v>57</v>
      </c>
      <c r="C142" s="173"/>
      <c r="D142" s="93"/>
      <c r="E142" s="93"/>
      <c r="F142" s="93"/>
      <c r="G142" s="173"/>
      <c r="I142" s="83"/>
      <c r="J142" s="84"/>
      <c r="K142" s="84"/>
    </row>
    <row r="143" spans="1:11" s="81" customFormat="1" ht="26.25" hidden="1" customHeight="1" thickBot="1">
      <c r="A143" s="179"/>
      <c r="B143" s="173"/>
      <c r="C143" s="173"/>
      <c r="D143" s="93"/>
      <c r="E143" s="93"/>
      <c r="F143" s="93"/>
      <c r="G143" s="173"/>
      <c r="I143" s="83"/>
      <c r="J143" s="84"/>
      <c r="K143" s="84"/>
    </row>
    <row r="144" spans="1:11" s="81" customFormat="1" ht="26.25" hidden="1" customHeight="1" thickBot="1">
      <c r="A144" s="179"/>
      <c r="B144" s="173"/>
      <c r="C144" s="173"/>
      <c r="D144" s="93"/>
      <c r="E144" s="93"/>
      <c r="F144" s="93"/>
      <c r="G144" s="173"/>
      <c r="I144" s="83"/>
      <c r="J144" s="84"/>
      <c r="K144" s="84"/>
    </row>
    <row r="145" spans="1:11" s="81" customFormat="1" ht="76.5" hidden="1" customHeight="1" thickBot="1">
      <c r="A145" s="179"/>
      <c r="B145" s="173"/>
      <c r="C145" s="173"/>
      <c r="D145" s="93"/>
      <c r="E145" s="93"/>
      <c r="F145" s="93"/>
      <c r="G145" s="173"/>
      <c r="I145" s="83"/>
      <c r="J145" s="84"/>
      <c r="K145" s="84"/>
    </row>
    <row r="146" spans="1:11" s="81" customFormat="1" ht="26.25" hidden="1" thickBot="1">
      <c r="A146" s="179">
        <v>2800</v>
      </c>
      <c r="B146" s="109" t="s">
        <v>19</v>
      </c>
      <c r="C146" s="109"/>
      <c r="D146" s="109"/>
      <c r="E146" s="109"/>
      <c r="F146" s="109"/>
      <c r="G146" s="109"/>
      <c r="I146" s="83"/>
      <c r="J146" s="84"/>
      <c r="K146" s="84"/>
    </row>
    <row r="147" spans="1:11" s="81" customFormat="1" ht="26.25" hidden="1" thickBot="1">
      <c r="A147" s="179"/>
      <c r="B147" s="92" t="s">
        <v>33</v>
      </c>
      <c r="C147" s="92">
        <v>6.7190000000000003</v>
      </c>
      <c r="D147" s="92"/>
      <c r="E147" s="92"/>
      <c r="F147" s="92"/>
      <c r="G147" s="108">
        <v>8.3800000000000008</v>
      </c>
      <c r="I147" s="83"/>
      <c r="J147" s="84"/>
      <c r="K147" s="84"/>
    </row>
    <row r="148" spans="1:11" s="81" customFormat="1" ht="47.25" hidden="1" customHeight="1" thickBot="1">
      <c r="A148" s="110">
        <v>3000</v>
      </c>
      <c r="B148" s="109" t="s">
        <v>20</v>
      </c>
      <c r="C148" s="109"/>
      <c r="D148" s="109"/>
      <c r="E148" s="109"/>
      <c r="F148" s="109"/>
      <c r="G148" s="111">
        <f>G149</f>
        <v>90</v>
      </c>
      <c r="I148" s="83"/>
      <c r="J148" s="84"/>
      <c r="K148" s="84"/>
    </row>
    <row r="149" spans="1:11" s="81" customFormat="1" ht="51.75" hidden="1" thickBot="1">
      <c r="A149" s="112">
        <v>3110</v>
      </c>
      <c r="B149" s="113" t="s">
        <v>34</v>
      </c>
      <c r="C149" s="113"/>
      <c r="D149" s="113"/>
      <c r="E149" s="113"/>
      <c r="F149" s="113"/>
      <c r="G149" s="114">
        <v>90</v>
      </c>
      <c r="I149" s="83"/>
      <c r="J149" s="84"/>
      <c r="K149" s="84"/>
    </row>
    <row r="150" spans="1:11" s="81" customFormat="1" ht="25.5" hidden="1">
      <c r="A150" s="110"/>
      <c r="B150" s="109"/>
      <c r="C150" s="109"/>
      <c r="D150" s="109"/>
      <c r="E150" s="109"/>
      <c r="F150" s="109"/>
      <c r="G150" s="109"/>
      <c r="I150" s="83"/>
      <c r="J150" s="84"/>
      <c r="K150" s="84"/>
    </row>
    <row r="151" spans="1:11" s="81" customFormat="1" ht="51.75" hidden="1" thickBot="1">
      <c r="A151" s="106">
        <v>3160</v>
      </c>
      <c r="B151" s="92" t="s">
        <v>36</v>
      </c>
      <c r="C151" s="92"/>
      <c r="D151" s="92"/>
      <c r="E151" s="92"/>
      <c r="F151" s="92"/>
      <c r="G151" s="92"/>
      <c r="I151" s="83"/>
      <c r="J151" s="84"/>
      <c r="K151" s="84"/>
    </row>
    <row r="152" spans="1:11" s="81" customFormat="1" hidden="1">
      <c r="A152" s="115"/>
      <c r="H152" s="82"/>
      <c r="I152" s="83"/>
      <c r="J152" s="84"/>
      <c r="K152" s="84"/>
    </row>
    <row r="153" spans="1:11" s="81" customFormat="1" ht="27" hidden="1" customHeight="1">
      <c r="A153" s="174" t="s">
        <v>69</v>
      </c>
      <c r="B153" s="174"/>
      <c r="C153" s="174"/>
      <c r="D153" s="174"/>
      <c r="E153" s="174"/>
      <c r="F153" s="174"/>
      <c r="G153" s="174"/>
      <c r="H153" s="174"/>
      <c r="I153" s="174"/>
      <c r="J153" s="174"/>
      <c r="K153" s="84"/>
    </row>
    <row r="154" spans="1:11" s="81" customFormat="1" hidden="1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84"/>
    </row>
    <row r="155" spans="1:11" s="81" customFormat="1" hidden="1">
      <c r="A155" s="174"/>
      <c r="B155" s="174"/>
      <c r="C155" s="174"/>
      <c r="D155" s="174"/>
      <c r="E155" s="174"/>
      <c r="F155" s="174"/>
      <c r="G155" s="174"/>
      <c r="H155" s="174"/>
      <c r="I155" s="174"/>
      <c r="J155" s="174"/>
      <c r="K155" s="84"/>
    </row>
    <row r="156" spans="1:11" s="81" customFormat="1" hidden="1">
      <c r="A156" s="174"/>
      <c r="B156" s="174"/>
      <c r="C156" s="174"/>
      <c r="D156" s="174"/>
      <c r="E156" s="174"/>
      <c r="F156" s="174"/>
      <c r="G156" s="174"/>
      <c r="H156" s="174"/>
      <c r="I156" s="174"/>
      <c r="J156" s="174"/>
      <c r="K156" s="84"/>
    </row>
    <row r="157" spans="1:11" s="81" customFormat="1" hidden="1">
      <c r="I157" s="83"/>
      <c r="J157" s="84"/>
      <c r="K157" s="84"/>
    </row>
    <row r="158" spans="1:11" s="81" customFormat="1" hidden="1">
      <c r="I158" s="83"/>
      <c r="J158" s="84"/>
      <c r="K158" s="84"/>
    </row>
    <row r="159" spans="1:11" s="81" customFormat="1" hidden="1">
      <c r="I159" s="83"/>
      <c r="J159" s="84"/>
      <c r="K159" s="84"/>
    </row>
    <row r="160" spans="1:11" s="81" customFormat="1" hidden="1">
      <c r="I160" s="83"/>
      <c r="J160" s="84"/>
      <c r="K160" s="84"/>
    </row>
    <row r="161" spans="9:11" s="81" customFormat="1" hidden="1">
      <c r="I161" s="83"/>
      <c r="J161" s="84"/>
      <c r="K161" s="84"/>
    </row>
    <row r="162" spans="9:11" s="81" customFormat="1" hidden="1">
      <c r="I162" s="83"/>
      <c r="J162" s="84"/>
      <c r="K162" s="84"/>
    </row>
    <row r="163" spans="9:11" s="81" customFormat="1" hidden="1">
      <c r="I163" s="83"/>
      <c r="J163" s="84"/>
      <c r="K163" s="84"/>
    </row>
    <row r="164" spans="9:11" s="81" customFormat="1" hidden="1">
      <c r="I164" s="83"/>
      <c r="J164" s="84"/>
      <c r="K164" s="84"/>
    </row>
    <row r="165" spans="9:11" s="81" customFormat="1" hidden="1">
      <c r="I165" s="83"/>
      <c r="J165" s="84"/>
      <c r="K165" s="84"/>
    </row>
    <row r="166" spans="9:11" s="81" customFormat="1">
      <c r="I166" s="83"/>
      <c r="J166" s="84"/>
      <c r="K166" s="84"/>
    </row>
    <row r="167" spans="9:11" s="81" customFormat="1">
      <c r="I167" s="83"/>
      <c r="J167" s="84"/>
      <c r="K167" s="84"/>
    </row>
    <row r="168" spans="9:11" s="81" customFormat="1">
      <c r="I168" s="83"/>
      <c r="J168" s="84"/>
      <c r="K168" s="84"/>
    </row>
    <row r="169" spans="9:11" s="81" customFormat="1">
      <c r="I169" s="83"/>
      <c r="J169" s="84"/>
      <c r="K169" s="84"/>
    </row>
    <row r="170" spans="9:11" s="81" customFormat="1">
      <c r="I170" s="83"/>
      <c r="J170" s="84"/>
      <c r="K170" s="84"/>
    </row>
    <row r="171" spans="9:11" s="81" customFormat="1">
      <c r="I171" s="83"/>
      <c r="J171" s="84"/>
      <c r="K171" s="84"/>
    </row>
    <row r="172" spans="9:11" s="81" customFormat="1">
      <c r="I172" s="83"/>
      <c r="J172" s="84"/>
      <c r="K172" s="84"/>
    </row>
    <row r="173" spans="9:11" s="81" customFormat="1">
      <c r="I173" s="83"/>
      <c r="J173" s="84"/>
      <c r="K173" s="84"/>
    </row>
    <row r="174" spans="9:11" s="81" customFormat="1">
      <c r="I174" s="83"/>
      <c r="J174" s="84"/>
      <c r="K174" s="84"/>
    </row>
    <row r="175" spans="9:11" s="81" customFormat="1">
      <c r="I175" s="83"/>
      <c r="J175" s="84"/>
      <c r="K175" s="84"/>
    </row>
    <row r="176" spans="9:11" s="81" customFormat="1">
      <c r="I176" s="83"/>
      <c r="J176" s="84"/>
      <c r="K176" s="84"/>
    </row>
    <row r="177" spans="9:11" s="81" customFormat="1">
      <c r="I177" s="83"/>
      <c r="J177" s="84"/>
      <c r="K177" s="84"/>
    </row>
    <row r="178" spans="9:11" s="81" customFormat="1">
      <c r="I178" s="83"/>
      <c r="J178" s="84"/>
      <c r="K178" s="84"/>
    </row>
    <row r="179" spans="9:11" s="81" customFormat="1">
      <c r="I179" s="83"/>
      <c r="J179" s="84"/>
      <c r="K179" s="84"/>
    </row>
    <row r="180" spans="9:11" s="81" customFormat="1">
      <c r="I180" s="83"/>
      <c r="J180" s="84"/>
      <c r="K180" s="84"/>
    </row>
    <row r="181" spans="9:11" s="81" customFormat="1">
      <c r="I181" s="83"/>
      <c r="J181" s="84"/>
      <c r="K181" s="84"/>
    </row>
    <row r="182" spans="9:11" s="81" customFormat="1">
      <c r="I182" s="83"/>
      <c r="J182" s="84"/>
      <c r="K182" s="84"/>
    </row>
    <row r="183" spans="9:11" s="81" customFormat="1">
      <c r="I183" s="83"/>
      <c r="J183" s="84"/>
      <c r="K183" s="84"/>
    </row>
    <row r="184" spans="9:11" s="81" customFormat="1">
      <c r="I184" s="83"/>
      <c r="J184" s="84"/>
      <c r="K184" s="84"/>
    </row>
    <row r="185" spans="9:11" s="81" customFormat="1">
      <c r="I185" s="83"/>
      <c r="J185" s="84"/>
      <c r="K185" s="84"/>
    </row>
    <row r="186" spans="9:11" s="81" customFormat="1">
      <c r="I186" s="83"/>
      <c r="J186" s="84"/>
      <c r="K186" s="84"/>
    </row>
    <row r="187" spans="9:11" s="81" customFormat="1">
      <c r="I187" s="83"/>
      <c r="J187" s="84"/>
      <c r="K187" s="84"/>
    </row>
    <row r="188" spans="9:11" s="81" customFormat="1">
      <c r="I188" s="83"/>
      <c r="J188" s="84"/>
      <c r="K188" s="84"/>
    </row>
    <row r="189" spans="9:11" s="81" customFormat="1">
      <c r="I189" s="83"/>
      <c r="J189" s="84"/>
      <c r="K189" s="84"/>
    </row>
    <row r="190" spans="9:11" s="81" customFormat="1">
      <c r="I190" s="83"/>
      <c r="J190" s="84"/>
      <c r="K190" s="84"/>
    </row>
    <row r="191" spans="9:11" s="81" customFormat="1">
      <c r="I191" s="83"/>
      <c r="J191" s="84"/>
      <c r="K191" s="84"/>
    </row>
    <row r="192" spans="9:11" s="81" customFormat="1">
      <c r="I192" s="83"/>
      <c r="J192" s="84"/>
      <c r="K192" s="84"/>
    </row>
    <row r="193" spans="9:11" s="81" customFormat="1">
      <c r="I193" s="83"/>
      <c r="J193" s="84"/>
      <c r="K193" s="84"/>
    </row>
    <row r="194" spans="9:11" s="81" customFormat="1">
      <c r="I194" s="83"/>
      <c r="J194" s="84"/>
      <c r="K194" s="84"/>
    </row>
    <row r="195" spans="9:11" s="81" customFormat="1">
      <c r="I195" s="83"/>
      <c r="J195" s="84"/>
      <c r="K195" s="84"/>
    </row>
    <row r="196" spans="9:11" s="81" customFormat="1">
      <c r="I196" s="83"/>
      <c r="J196" s="84"/>
      <c r="K196" s="84"/>
    </row>
    <row r="197" spans="9:11" s="81" customFormat="1">
      <c r="I197" s="83"/>
      <c r="J197" s="84"/>
      <c r="K197" s="84"/>
    </row>
    <row r="198" spans="9:11" s="81" customFormat="1">
      <c r="I198" s="83"/>
      <c r="J198" s="84"/>
      <c r="K198" s="84"/>
    </row>
    <row r="199" spans="9:11" s="81" customFormat="1">
      <c r="I199" s="83"/>
      <c r="J199" s="84"/>
      <c r="K199" s="84"/>
    </row>
    <row r="200" spans="9:11" s="81" customFormat="1">
      <c r="I200" s="83"/>
      <c r="J200" s="84"/>
      <c r="K200" s="84"/>
    </row>
    <row r="201" spans="9:11" s="81" customFormat="1">
      <c r="I201" s="83"/>
      <c r="J201" s="84"/>
      <c r="K201" s="84"/>
    </row>
    <row r="202" spans="9:11" s="81" customFormat="1">
      <c r="I202" s="83"/>
      <c r="J202" s="84"/>
      <c r="K202" s="84"/>
    </row>
    <row r="203" spans="9:11" s="81" customFormat="1">
      <c r="I203" s="83"/>
      <c r="J203" s="84"/>
      <c r="K203" s="84"/>
    </row>
    <row r="204" spans="9:11" s="81" customFormat="1">
      <c r="I204" s="83"/>
      <c r="J204" s="84"/>
      <c r="K204" s="84"/>
    </row>
    <row r="205" spans="9:11" s="81" customFormat="1">
      <c r="I205" s="83"/>
      <c r="J205" s="84"/>
      <c r="K205" s="84"/>
    </row>
    <row r="206" spans="9:11" s="81" customFormat="1">
      <c r="I206" s="83"/>
      <c r="J206" s="84"/>
      <c r="K206" s="84"/>
    </row>
    <row r="207" spans="9:11" s="81" customFormat="1">
      <c r="I207" s="83"/>
      <c r="J207" s="84"/>
      <c r="K207" s="84"/>
    </row>
    <row r="208" spans="9:11" s="81" customFormat="1">
      <c r="I208" s="83"/>
      <c r="J208" s="84"/>
      <c r="K208" s="84"/>
    </row>
    <row r="209" spans="9:11" s="81" customFormat="1">
      <c r="I209" s="83"/>
      <c r="J209" s="84"/>
      <c r="K209" s="84"/>
    </row>
    <row r="210" spans="9:11" s="81" customFormat="1">
      <c r="I210" s="83"/>
      <c r="J210" s="84"/>
      <c r="K210" s="84"/>
    </row>
    <row r="211" spans="9:11" s="81" customFormat="1">
      <c r="I211" s="83"/>
      <c r="J211" s="84"/>
      <c r="K211" s="84"/>
    </row>
    <row r="212" spans="9:11" s="81" customFormat="1">
      <c r="I212" s="83"/>
      <c r="J212" s="84"/>
      <c r="K212" s="84"/>
    </row>
    <row r="213" spans="9:11" s="81" customFormat="1">
      <c r="I213" s="83"/>
      <c r="J213" s="84"/>
      <c r="K213" s="84"/>
    </row>
    <row r="214" spans="9:11" s="81" customFormat="1">
      <c r="I214" s="83"/>
      <c r="J214" s="84"/>
      <c r="K214" s="84"/>
    </row>
    <row r="215" spans="9:11" s="81" customFormat="1">
      <c r="I215" s="83"/>
      <c r="J215" s="84"/>
      <c r="K215" s="84"/>
    </row>
    <row r="216" spans="9:11" s="81" customFormat="1">
      <c r="I216" s="83"/>
      <c r="J216" s="84"/>
      <c r="K216" s="84"/>
    </row>
    <row r="217" spans="9:11" s="81" customFormat="1">
      <c r="I217" s="83"/>
      <c r="J217" s="84"/>
      <c r="K217" s="84"/>
    </row>
    <row r="218" spans="9:11" s="81" customFormat="1">
      <c r="I218" s="83"/>
      <c r="J218" s="84"/>
      <c r="K218" s="84"/>
    </row>
    <row r="219" spans="9:11" s="81" customFormat="1">
      <c r="I219" s="83"/>
      <c r="J219" s="84"/>
      <c r="K219" s="84"/>
    </row>
    <row r="220" spans="9:11" s="81" customFormat="1">
      <c r="I220" s="83"/>
      <c r="J220" s="84"/>
      <c r="K220" s="84"/>
    </row>
    <row r="221" spans="9:11" s="81" customFormat="1">
      <c r="I221" s="83"/>
      <c r="J221" s="84"/>
      <c r="K221" s="84"/>
    </row>
    <row r="222" spans="9:11" s="81" customFormat="1">
      <c r="I222" s="83"/>
      <c r="J222" s="84"/>
      <c r="K222" s="84"/>
    </row>
    <row r="223" spans="9:11" s="81" customFormat="1">
      <c r="I223" s="83"/>
      <c r="J223" s="84"/>
      <c r="K223" s="84"/>
    </row>
    <row r="224" spans="9:11" s="81" customFormat="1">
      <c r="I224" s="83"/>
      <c r="J224" s="84"/>
      <c r="K224" s="84"/>
    </row>
    <row r="225" spans="9:11" s="81" customFormat="1">
      <c r="I225" s="83"/>
      <c r="J225" s="84"/>
      <c r="K225" s="84"/>
    </row>
    <row r="226" spans="9:11" s="81" customFormat="1">
      <c r="I226" s="83"/>
      <c r="J226" s="84"/>
      <c r="K226" s="84"/>
    </row>
    <row r="227" spans="9:11" s="81" customFormat="1">
      <c r="I227" s="83"/>
      <c r="J227" s="84"/>
      <c r="K227" s="84"/>
    </row>
    <row r="228" spans="9:11" s="81" customFormat="1">
      <c r="I228" s="83"/>
      <c r="J228" s="84"/>
      <c r="K228" s="84"/>
    </row>
    <row r="229" spans="9:11" s="81" customFormat="1">
      <c r="I229" s="83"/>
      <c r="J229" s="84"/>
      <c r="K229" s="84"/>
    </row>
    <row r="230" spans="9:11" s="81" customFormat="1">
      <c r="I230" s="83"/>
      <c r="J230" s="84"/>
      <c r="K230" s="84"/>
    </row>
    <row r="231" spans="9:11" s="81" customFormat="1">
      <c r="I231" s="83"/>
      <c r="J231" s="84"/>
      <c r="K231" s="84"/>
    </row>
    <row r="232" spans="9:11" s="81" customFormat="1">
      <c r="I232" s="83"/>
      <c r="J232" s="84"/>
      <c r="K232" s="84"/>
    </row>
    <row r="233" spans="9:11" s="81" customFormat="1">
      <c r="I233" s="83"/>
      <c r="J233" s="84"/>
      <c r="K233" s="84"/>
    </row>
    <row r="234" spans="9:11" s="81" customFormat="1">
      <c r="I234" s="83"/>
      <c r="J234" s="84"/>
      <c r="K234" s="84"/>
    </row>
    <row r="235" spans="9:11" s="81" customFormat="1">
      <c r="I235" s="83"/>
      <c r="J235" s="84"/>
      <c r="K235" s="84"/>
    </row>
    <row r="236" spans="9:11" s="81" customFormat="1">
      <c r="I236" s="83"/>
      <c r="J236" s="84"/>
      <c r="K236" s="84"/>
    </row>
    <row r="237" spans="9:11" s="81" customFormat="1">
      <c r="I237" s="83"/>
      <c r="J237" s="84"/>
      <c r="K237" s="84"/>
    </row>
    <row r="238" spans="9:11" s="81" customFormat="1">
      <c r="I238" s="83"/>
      <c r="J238" s="84"/>
      <c r="K238" s="84"/>
    </row>
    <row r="239" spans="9:11" s="81" customFormat="1">
      <c r="I239" s="83"/>
      <c r="J239" s="84"/>
      <c r="K239" s="84"/>
    </row>
    <row r="240" spans="9:11" s="81" customFormat="1">
      <c r="I240" s="83"/>
      <c r="J240" s="84"/>
      <c r="K240" s="84"/>
    </row>
    <row r="241" spans="9:11" s="81" customFormat="1">
      <c r="I241" s="83"/>
      <c r="J241" s="84"/>
      <c r="K241" s="84"/>
    </row>
    <row r="242" spans="9:11" s="81" customFormat="1">
      <c r="I242" s="83"/>
      <c r="J242" s="84"/>
      <c r="K242" s="84"/>
    </row>
  </sheetData>
  <mergeCells count="40">
    <mergeCell ref="A3:A4"/>
    <mergeCell ref="B3:B4"/>
    <mergeCell ref="G12:G13"/>
    <mergeCell ref="H21:J21"/>
    <mergeCell ref="B21:B22"/>
    <mergeCell ref="C21:C22"/>
    <mergeCell ref="A12:A13"/>
    <mergeCell ref="G21:G22"/>
    <mergeCell ref="A21:A22"/>
    <mergeCell ref="B12:B13"/>
    <mergeCell ref="A146:A147"/>
    <mergeCell ref="A142:A145"/>
    <mergeCell ref="H51:H56"/>
    <mergeCell ref="G134:G135"/>
    <mergeCell ref="G62:G63"/>
    <mergeCell ref="H81:H86"/>
    <mergeCell ref="H91:H98"/>
    <mergeCell ref="C134:C135"/>
    <mergeCell ref="C12:C13"/>
    <mergeCell ref="G142:G145"/>
    <mergeCell ref="A153:J156"/>
    <mergeCell ref="C49:C50"/>
    <mergeCell ref="A62:B63"/>
    <mergeCell ref="B142:B145"/>
    <mergeCell ref="C142:C145"/>
    <mergeCell ref="A134:A135"/>
    <mergeCell ref="B134:B135"/>
    <mergeCell ref="H76:H77"/>
    <mergeCell ref="H47:H48"/>
    <mergeCell ref="C47:C48"/>
    <mergeCell ref="A47:A48"/>
    <mergeCell ref="A31:I31"/>
    <mergeCell ref="B47:B48"/>
    <mergeCell ref="H49:H50"/>
    <mergeCell ref="A49:A50"/>
    <mergeCell ref="B49:B50"/>
    <mergeCell ref="B23:B24"/>
    <mergeCell ref="A23:A24"/>
    <mergeCell ref="G23:G24"/>
    <mergeCell ref="C23:C24"/>
  </mergeCells>
  <phoneticPr fontId="52" type="noConversion"/>
  <pageMargins left="0.11811023622047245" right="0.11811023622047245" top="0.15748031496062992" bottom="0.15748031496062992" header="0.31496062992125984" footer="0.31496062992125984"/>
  <pageSetup paperSize="9" scale="39" orientation="landscape" r:id="rId1"/>
  <rowBreaks count="3" manualBreakCount="3">
    <brk id="34" max="9" man="1"/>
    <brk id="69" max="7" man="1"/>
    <brk id="10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3</vt:lpstr>
      <vt:lpstr>'таблица 3'!Область_печати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G33Fedotova</cp:lastModifiedBy>
  <cp:lastPrinted>2021-04-05T05:39:01Z</cp:lastPrinted>
  <dcterms:created xsi:type="dcterms:W3CDTF">2019-02-11T10:48:55Z</dcterms:created>
  <dcterms:modified xsi:type="dcterms:W3CDTF">2021-04-05T05:39:07Z</dcterms:modified>
</cp:coreProperties>
</file>