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таблица 9" sheetId="2" r:id="rId1"/>
  </sheets>
  <calcPr calcId="114210"/>
</workbook>
</file>

<file path=xl/calcChain.xml><?xml version="1.0" encoding="utf-8"?>
<calcChain xmlns="http://schemas.openxmlformats.org/spreadsheetml/2006/main">
  <c r="D10" i="2"/>
  <c r="C10"/>
  <c r="D9"/>
  <c r="C9"/>
  <c r="D8"/>
  <c r="C8"/>
  <c r="D7"/>
  <c r="C7"/>
  <c r="D6"/>
  <c r="C6"/>
  <c r="D20"/>
  <c r="C20"/>
  <c r="C19"/>
  <c r="D19"/>
  <c r="B20"/>
  <c r="B19"/>
  <c r="B18"/>
  <c r="B17"/>
  <c r="D18"/>
  <c r="F20"/>
  <c r="F19"/>
  <c r="D17"/>
  <c r="C17"/>
  <c r="C18"/>
  <c r="F18"/>
  <c r="F17"/>
  <c r="D21"/>
  <c r="B21"/>
  <c r="E18"/>
  <c r="B11"/>
  <c r="E10"/>
  <c r="E9"/>
  <c r="F8"/>
  <c r="E8"/>
  <c r="E7"/>
  <c r="D11"/>
  <c r="F6"/>
  <c r="C21"/>
  <c r="F21"/>
  <c r="E6"/>
  <c r="E11"/>
  <c r="F7"/>
  <c r="F9"/>
  <c r="F10"/>
  <c r="C11"/>
  <c r="E17"/>
  <c r="E19"/>
  <c r="E20"/>
  <c r="F11"/>
  <c r="E21"/>
</calcChain>
</file>

<file path=xl/sharedStrings.xml><?xml version="1.0" encoding="utf-8"?>
<sst xmlns="http://schemas.openxmlformats.org/spreadsheetml/2006/main" count="28" uniqueCount="17">
  <si>
    <t>Категорія співробітників</t>
  </si>
  <si>
    <t>Середньомісячна ЗП</t>
  </si>
  <si>
    <t>ЗФ</t>
  </si>
  <si>
    <t>СК</t>
  </si>
  <si>
    <t>НПП</t>
  </si>
  <si>
    <t>АУП</t>
  </si>
  <si>
    <t>Пед.працівники</t>
  </si>
  <si>
    <t>Спеціалісти та фахівці</t>
  </si>
  <si>
    <t>Робітники</t>
  </si>
  <si>
    <t>Всього</t>
  </si>
  <si>
    <t>НПП (АУП включно)</t>
  </si>
  <si>
    <t>грн., коп.</t>
  </si>
  <si>
    <t xml:space="preserve">                 Середньомісячна з/п за 2020 рік по НУ "Запорізька Політехніка"</t>
  </si>
  <si>
    <t>Середньомісячна кількість працівників за 2020 р.</t>
  </si>
  <si>
    <t>ФОП за 2020 рік</t>
  </si>
  <si>
    <t>Всього ФОП 2020 р.</t>
  </si>
  <si>
    <t>Таблиця 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</si>
</sst>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5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0" fillId="0" borderId="0" xfId="0" applyBorder="1"/>
    <xf numFmtId="4" fontId="2" fillId="0" borderId="0" xfId="0" applyNumberFormat="1" applyFont="1" applyFill="1" applyBorder="1"/>
    <xf numFmtId="4" fontId="0" fillId="0" borderId="0" xfId="0" applyNumberFormat="1" applyBorder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 applyAlignment="1">
      <alignment horizontal="center"/>
    </xf>
    <xf numFmtId="4" fontId="2" fillId="0" borderId="4" xfId="0" applyNumberFormat="1" applyFont="1" applyFill="1" applyBorder="1"/>
    <xf numFmtId="4" fontId="2" fillId="0" borderId="5" xfId="0" applyNumberFormat="1" applyFont="1" applyFill="1" applyBorder="1"/>
    <xf numFmtId="0" fontId="2" fillId="0" borderId="6" xfId="0" applyFont="1" applyFill="1" applyBorder="1"/>
    <xf numFmtId="4" fontId="2" fillId="0" borderId="7" xfId="0" applyNumberFormat="1" applyFont="1" applyFill="1" applyBorder="1"/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4" fontId="2" fillId="0" borderId="9" xfId="0" applyNumberFormat="1" applyFont="1" applyFill="1" applyBorder="1"/>
    <xf numFmtId="4" fontId="2" fillId="0" borderId="10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4" fillId="0" borderId="14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zoomScale="60" workbookViewId="0">
      <selection activeCell="C45" sqref="C45"/>
    </sheetView>
  </sheetViews>
  <sheetFormatPr defaultRowHeight="15"/>
  <cols>
    <col min="1" max="1" width="26.7109375" customWidth="1"/>
    <col min="2" max="2" width="15.140625" customWidth="1"/>
    <col min="3" max="3" width="19.42578125" bestFit="1" customWidth="1"/>
    <col min="4" max="4" width="18" bestFit="1" customWidth="1"/>
    <col min="5" max="5" width="19.5703125" customWidth="1"/>
    <col min="6" max="6" width="23.42578125" customWidth="1"/>
  </cols>
  <sheetData>
    <row r="1" spans="1:6">
      <c r="F1" s="10" t="s">
        <v>16</v>
      </c>
    </row>
    <row r="2" spans="1:6" ht="23.25">
      <c r="A2" s="1" t="s">
        <v>12</v>
      </c>
      <c r="B2" s="2"/>
      <c r="C2" s="2"/>
      <c r="D2" s="2"/>
      <c r="E2" s="2"/>
      <c r="F2" s="2"/>
    </row>
    <row r="3" spans="1:6" ht="19.5" hidden="1" customHeight="1">
      <c r="A3" s="2"/>
      <c r="B3" s="2"/>
      <c r="C3" s="2"/>
      <c r="D3" s="2"/>
      <c r="E3" s="2"/>
      <c r="F3" s="2"/>
    </row>
    <row r="4" spans="1:6" ht="18.75" hidden="1" customHeight="1">
      <c r="A4" s="45" t="s">
        <v>0</v>
      </c>
      <c r="B4" s="47" t="s">
        <v>13</v>
      </c>
      <c r="C4" s="49" t="s">
        <v>14</v>
      </c>
      <c r="D4" s="50"/>
      <c r="E4" s="33" t="s">
        <v>15</v>
      </c>
      <c r="F4" s="33" t="s">
        <v>1</v>
      </c>
    </row>
    <row r="5" spans="1:6" ht="35.25" hidden="1" customHeight="1">
      <c r="A5" s="46"/>
      <c r="B5" s="48"/>
      <c r="C5" s="3" t="s">
        <v>2</v>
      </c>
      <c r="D5" s="3" t="s">
        <v>3</v>
      </c>
      <c r="E5" s="34"/>
      <c r="F5" s="34"/>
    </row>
    <row r="6" spans="1:6" ht="18.75" hidden="1">
      <c r="A6" s="4" t="s">
        <v>4</v>
      </c>
      <c r="B6" s="5">
        <v>626</v>
      </c>
      <c r="C6" s="6">
        <f>96003129.98+481.13-4391088.54</f>
        <v>91612522.569999993</v>
      </c>
      <c r="D6" s="6">
        <f>37804584.75-481.13-1431902.96</f>
        <v>36372200.659999996</v>
      </c>
      <c r="E6" s="6">
        <f>D6+C6</f>
        <v>127984723.22999999</v>
      </c>
      <c r="F6" s="6">
        <f t="shared" ref="F6:F11" si="0">(C6+D6)/B6/12</f>
        <v>17037.369972044729</v>
      </c>
    </row>
    <row r="7" spans="1:6" ht="18.75" hidden="1">
      <c r="A7" s="4" t="s">
        <v>5</v>
      </c>
      <c r="B7" s="5">
        <v>21</v>
      </c>
      <c r="C7" s="6">
        <f>5130775.84-186171.62</f>
        <v>4944604.22</v>
      </c>
      <c r="D7" s="6">
        <f>2479276.66-42733.19</f>
        <v>2436543.4700000002</v>
      </c>
      <c r="E7" s="6">
        <f>D7+C7</f>
        <v>7381147.6899999995</v>
      </c>
      <c r="F7" s="6">
        <f t="shared" si="0"/>
        <v>29290.268611111111</v>
      </c>
    </row>
    <row r="8" spans="1:6" ht="18.75" hidden="1">
      <c r="A8" s="4" t="s">
        <v>6</v>
      </c>
      <c r="B8" s="5">
        <v>96</v>
      </c>
      <c r="C8" s="6">
        <f>10980975.31-557404.5</f>
        <v>10423570.810000001</v>
      </c>
      <c r="D8" s="6">
        <f>1092747.52-32284.44</f>
        <v>1060463.08</v>
      </c>
      <c r="E8" s="6">
        <f>D8+C8</f>
        <v>11484033.890000001</v>
      </c>
      <c r="F8" s="6">
        <f t="shared" si="0"/>
        <v>9968.7794184027789</v>
      </c>
    </row>
    <row r="9" spans="1:6" ht="18.75" hidden="1">
      <c r="A9" s="4" t="s">
        <v>7</v>
      </c>
      <c r="B9" s="5">
        <v>393</v>
      </c>
      <c r="C9" s="6">
        <f>20987060.94+3312714.04-171223.52-350362.42</f>
        <v>23778189.039999999</v>
      </c>
      <c r="D9" s="6">
        <f>4255901.52+440624.81+196172.91-71449.03-72936.76</f>
        <v>4748313.4499999993</v>
      </c>
      <c r="E9" s="6">
        <f>D9+C9</f>
        <v>28526502.489999998</v>
      </c>
      <c r="F9" s="6">
        <f t="shared" si="0"/>
        <v>6048.8766942324</v>
      </c>
    </row>
    <row r="10" spans="1:6" ht="18.75" hidden="1">
      <c r="A10" s="4" t="s">
        <v>8</v>
      </c>
      <c r="B10" s="5">
        <v>208</v>
      </c>
      <c r="C10" s="6">
        <f>7611782.75-49168.92</f>
        <v>7562613.8300000001</v>
      </c>
      <c r="D10" s="6">
        <f>2888709.1+2951909.72-66114.25</f>
        <v>5774504.5700000003</v>
      </c>
      <c r="E10" s="6">
        <f>D10+C10</f>
        <v>13337118.4</v>
      </c>
      <c r="F10" s="6">
        <f t="shared" si="0"/>
        <v>5343.3967948717955</v>
      </c>
    </row>
    <row r="11" spans="1:6" ht="18.75" hidden="1">
      <c r="A11" s="7" t="s">
        <v>9</v>
      </c>
      <c r="B11" s="3">
        <f>SUM(B6:B10)</f>
        <v>1344</v>
      </c>
      <c r="C11" s="8">
        <f>SUM(C6:C10)</f>
        <v>138321500.47</v>
      </c>
      <c r="D11" s="8">
        <f>SUM(D6:D10)</f>
        <v>50392025.229999997</v>
      </c>
      <c r="E11" s="8">
        <f>SUM(E6:E10)</f>
        <v>188713525.70000002</v>
      </c>
      <c r="F11" s="9">
        <f t="shared" si="0"/>
        <v>11700.98745659722</v>
      </c>
    </row>
    <row r="12" spans="1:6" ht="18.75" hidden="1">
      <c r="A12" s="2"/>
      <c r="B12" s="2"/>
      <c r="C12" s="6"/>
      <c r="D12" s="6"/>
      <c r="E12" s="11"/>
      <c r="F12" s="12"/>
    </row>
    <row r="13" spans="1:6" ht="18.75">
      <c r="A13" s="2"/>
      <c r="B13" s="2"/>
      <c r="C13" s="2"/>
      <c r="D13" s="2"/>
      <c r="E13" s="2"/>
      <c r="F13" s="2" t="s">
        <v>11</v>
      </c>
    </row>
    <row r="14" spans="1:6" ht="19.5" thickBot="1">
      <c r="A14" s="2"/>
      <c r="B14" s="2"/>
      <c r="C14" s="2"/>
      <c r="D14" s="2"/>
      <c r="E14" s="2"/>
      <c r="F14" s="2"/>
    </row>
    <row r="15" spans="1:6" ht="18.75">
      <c r="A15" s="35" t="s">
        <v>0</v>
      </c>
      <c r="B15" s="37" t="s">
        <v>13</v>
      </c>
      <c r="C15" s="39" t="s">
        <v>14</v>
      </c>
      <c r="D15" s="40"/>
      <c r="E15" s="41" t="s">
        <v>15</v>
      </c>
      <c r="F15" s="43" t="s">
        <v>1</v>
      </c>
    </row>
    <row r="16" spans="1:6" ht="36" customHeight="1" thickBot="1">
      <c r="A16" s="36"/>
      <c r="B16" s="38"/>
      <c r="C16" s="32" t="s">
        <v>2</v>
      </c>
      <c r="D16" s="32" t="s">
        <v>3</v>
      </c>
      <c r="E16" s="42"/>
      <c r="F16" s="44"/>
    </row>
    <row r="17" spans="1:6" ht="18.75">
      <c r="A17" s="22" t="s">
        <v>10</v>
      </c>
      <c r="B17" s="23">
        <f>B6+B7</f>
        <v>647</v>
      </c>
      <c r="C17" s="24">
        <f>C6+C7</f>
        <v>96557126.789999992</v>
      </c>
      <c r="D17" s="24">
        <f>D6+D7</f>
        <v>38808744.129999995</v>
      </c>
      <c r="E17" s="24">
        <f>D17+C17</f>
        <v>135365870.91999999</v>
      </c>
      <c r="F17" s="25">
        <f>(C17+D17)/B17/12</f>
        <v>17435.068382277175</v>
      </c>
    </row>
    <row r="18" spans="1:6" ht="18.75">
      <c r="A18" s="26" t="s">
        <v>6</v>
      </c>
      <c r="B18" s="16">
        <f t="shared" ref="B18:D20" si="1">B8</f>
        <v>96</v>
      </c>
      <c r="C18" s="17">
        <f t="shared" si="1"/>
        <v>10423570.810000001</v>
      </c>
      <c r="D18" s="17">
        <f t="shared" si="1"/>
        <v>1060463.08</v>
      </c>
      <c r="E18" s="17">
        <f>D18+C18</f>
        <v>11484033.890000001</v>
      </c>
      <c r="F18" s="27">
        <f>(C18+D18)/B18/12</f>
        <v>9968.7794184027789</v>
      </c>
    </row>
    <row r="19" spans="1:6" ht="18.75">
      <c r="A19" s="26" t="s">
        <v>7</v>
      </c>
      <c r="B19" s="16">
        <f t="shared" si="1"/>
        <v>393</v>
      </c>
      <c r="C19" s="17">
        <f t="shared" si="1"/>
        <v>23778189.039999999</v>
      </c>
      <c r="D19" s="17">
        <f t="shared" si="1"/>
        <v>4748313.4499999993</v>
      </c>
      <c r="E19" s="17">
        <f>D19+C19</f>
        <v>28526502.489999998</v>
      </c>
      <c r="F19" s="27">
        <f>(C19+D19)/B19/12</f>
        <v>6048.8766942324</v>
      </c>
    </row>
    <row r="20" spans="1:6" ht="19.5" thickBot="1">
      <c r="A20" s="28" t="s">
        <v>8</v>
      </c>
      <c r="B20" s="29">
        <f t="shared" si="1"/>
        <v>208</v>
      </c>
      <c r="C20" s="30">
        <f t="shared" si="1"/>
        <v>7562613.8300000001</v>
      </c>
      <c r="D20" s="30">
        <f t="shared" si="1"/>
        <v>5774504.5700000003</v>
      </c>
      <c r="E20" s="30">
        <f>D20+C20</f>
        <v>13337118.4</v>
      </c>
      <c r="F20" s="31">
        <f>(C20+D20)/B20/12</f>
        <v>5343.3967948717955</v>
      </c>
    </row>
    <row r="21" spans="1:6" ht="18.75">
      <c r="A21" s="18" t="s">
        <v>9</v>
      </c>
      <c r="B21" s="19">
        <f>SUM(B17:B20)</f>
        <v>1344</v>
      </c>
      <c r="C21" s="20">
        <f>SUM(C17:C20)</f>
        <v>138321500.47</v>
      </c>
      <c r="D21" s="20">
        <f>SUM(D17:D20)</f>
        <v>50392025.229999997</v>
      </c>
      <c r="E21" s="20">
        <f>SUM(E16:E20)</f>
        <v>188713525.70000002</v>
      </c>
      <c r="F21" s="21">
        <f>(C21+D21)/B21/12</f>
        <v>11700.98745659722</v>
      </c>
    </row>
    <row r="25" spans="1:6" ht="18.75">
      <c r="B25" s="13"/>
      <c r="C25" s="14"/>
      <c r="D25" s="14"/>
      <c r="E25" s="13"/>
      <c r="F25" s="13"/>
    </row>
    <row r="26" spans="1:6">
      <c r="B26" s="13"/>
      <c r="C26" s="15"/>
      <c r="D26" s="15"/>
      <c r="E26" s="13"/>
      <c r="F26" s="13"/>
    </row>
    <row r="27" spans="1:6">
      <c r="B27" s="13"/>
      <c r="C27" s="13"/>
      <c r="D27" s="13"/>
      <c r="E27" s="13"/>
      <c r="F27" s="13"/>
    </row>
    <row r="28" spans="1:6">
      <c r="B28" s="13"/>
      <c r="C28" s="13"/>
      <c r="D28" s="13"/>
      <c r="E28" s="13"/>
      <c r="F28" s="13"/>
    </row>
  </sheetData>
  <mergeCells count="10">
    <mergeCell ref="F4:F5"/>
    <mergeCell ref="A15:A16"/>
    <mergeCell ref="B15:B16"/>
    <mergeCell ref="C15:D15"/>
    <mergeCell ref="E15:E16"/>
    <mergeCell ref="F15:F16"/>
    <mergeCell ref="A4:A5"/>
    <mergeCell ref="B4:B5"/>
    <mergeCell ref="C4:D4"/>
    <mergeCell ref="E4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2021-03-25T08:26:21Z</cp:lastPrinted>
  <dcterms:created xsi:type="dcterms:W3CDTF">2006-09-16T00:00:00Z</dcterms:created>
  <dcterms:modified xsi:type="dcterms:W3CDTF">2021-04-02T09:04:41Z</dcterms:modified>
</cp:coreProperties>
</file>