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d\pk2021\20210719_NP\20210729-new\NP2021_ver_1.1\"/>
    </mc:Choice>
  </mc:AlternateContent>
  <workbookProtection workbookPassword="C7A7" lockStructure="1"/>
  <bookViews>
    <workbookView xWindow="0" yWindow="0" windowWidth="20490" windowHeight="7650"/>
  </bookViews>
  <sheets>
    <sheet name="In" sheetId="1" r:id="rId1"/>
    <sheet name="TitulD" sheetId="2" r:id="rId2"/>
    <sheet name="NPd" sheetId="4" r:id="rId3"/>
    <sheet name="Semestr" sheetId="7" r:id="rId4"/>
    <sheet name="TitulZ" sheetId="5" r:id="rId5"/>
    <sheet name="NPz" sheetId="6" r:id="rId6"/>
    <sheet name="Lists" sheetId="8" state="hidden" r:id="rId7"/>
    <sheet name="Calc" sheetId="9" state="hidden" r:id="rId8"/>
  </sheets>
  <definedNames>
    <definedName name="_xlnm._FilterDatabase" localSheetId="2" hidden="1">NPd!$A$6:$AX$51</definedName>
    <definedName name="_xlnm._FilterDatabase" localSheetId="3" hidden="1">Semestr!$A$9:$AM$89</definedName>
    <definedName name="discRaw1">Semestr!$AE1</definedName>
    <definedName name="grafikNP">TitulD!$A$23:$BA$28</definedName>
    <definedName name="grafikNPaud">TitulD!$A$45:$I$45</definedName>
    <definedName name="grafikNPz">TitulZ!$A$23:$BA$28</definedName>
    <definedName name="lists">Lists!$A$1</definedName>
    <definedName name="Z_20D982FB_83FF_42E2_88AE_DA498401F1F2_.wvu.Cols" localSheetId="3" hidden="1">Semestr!#REF!,Semestr!#REF!,Semestr!#REF!</definedName>
    <definedName name="Z_20D982FB_83FF_42E2_88AE_DA498401F1F2_.wvu.FilterData" localSheetId="3" hidden="1">Semestr!$A$3:$AM$3</definedName>
    <definedName name="Z_20D982FB_83FF_42E2_88AE_DA498401F1F2_.wvu.PrintArea" localSheetId="3" hidden="1">Semestr!$A$1:$AM$3</definedName>
    <definedName name="Z_20D982FB_83FF_42E2_88AE_DA498401F1F2_.wvu.Rows" localSheetId="3" hidden="1">Semestr!#REF!</definedName>
    <definedName name="Z_5D87C597_47F5_40C5_988F_6610D5793894_.wvu.Cols" localSheetId="3" hidden="1">Semestr!#REF!,Semestr!#REF!,Semestr!#REF!</definedName>
    <definedName name="Z_5D87C597_47F5_40C5_988F_6610D5793894_.wvu.FilterData" localSheetId="3" hidden="1">Semestr!$A$3:$AM$3</definedName>
    <definedName name="Z_5D87C597_47F5_40C5_988F_6610D5793894_.wvu.PrintArea" localSheetId="3" hidden="1">Semestr!$AB$1:$AM$3</definedName>
    <definedName name="Z_5D87C597_47F5_40C5_988F_6610D5793894_.wvu.Rows" localSheetId="3" hidden="1">Semestr!#REF!</definedName>
    <definedName name="Z_91F33AB0_3E12_4172_8A2F_05262485274E_.wvu.Cols" localSheetId="3" hidden="1">Semestr!#REF!,Semestr!#REF!</definedName>
    <definedName name="Z_91F33AB0_3E12_4172_8A2F_05262485274E_.wvu.FilterData" localSheetId="3" hidden="1">Semestr!$A$3:$AM$3</definedName>
    <definedName name="Z_91F33AB0_3E12_4172_8A2F_05262485274E_.wvu.PrintArea" localSheetId="3" hidden="1">Semestr!$AB$1:$AM$3</definedName>
    <definedName name="Z_91F33AB0_3E12_4172_8A2F_05262485274E_.wvu.Rows" localSheetId="3" hidden="1">Semestr!#REF!</definedName>
    <definedName name="Z_9FB58A17_7173_4135_9AE2_9364E869A4E0_.wvu.Cols" localSheetId="3" hidden="1">Semestr!#REF!,Semestr!#REF!,Semestr!#REF!</definedName>
    <definedName name="Z_9FB58A17_7173_4135_9AE2_9364E869A4E0_.wvu.FilterData" localSheetId="3" hidden="1">Semestr!$A$3:$AM$3</definedName>
    <definedName name="Z_9FB58A17_7173_4135_9AE2_9364E869A4E0_.wvu.PrintArea" localSheetId="3" hidden="1">Semestr!$A$1:$AM$3</definedName>
    <definedName name="Z_9FB58A17_7173_4135_9AE2_9364E869A4E0_.wvu.Rows" localSheetId="3" hidden="1">Semestr!#REF!</definedName>
    <definedName name="Z_F976BED3_8D60_4BD0_9B3D_7935109395C5_.wvu.Cols" localSheetId="3" hidden="1">Semestr!#REF!,Semestr!#REF!,Semestr!#REF!</definedName>
    <definedName name="Z_F976BED3_8D60_4BD0_9B3D_7935109395C5_.wvu.FilterData" localSheetId="3" hidden="1">Semestr!$A$3:$AM$3</definedName>
    <definedName name="Z_F976BED3_8D60_4BD0_9B3D_7935109395C5_.wvu.PrintArea" localSheetId="3" hidden="1">Semestr!$A$1:$AM$3</definedName>
    <definedName name="Z_F976BED3_8D60_4BD0_9B3D_7935109395C5_.wvu.Rows" localSheetId="3" hidden="1">Semestr!#REF!</definedName>
    <definedName name="_xlnm.Print_Titles" localSheetId="2">NPd!$2:$6</definedName>
    <definedName name="_xlnm.Print_Titles" localSheetId="5">NPz!$2:$6</definedName>
    <definedName name="_xlnm.Print_Area" localSheetId="2">NPd!$F$2:$AV$138</definedName>
    <definedName name="_xlnm.Print_Area" localSheetId="5">NPz!$A$11:$AV$138</definedName>
    <definedName name="список">Calc!$AE$210:$AE$289</definedName>
    <definedName name="списокН">OFFSET(список,,,1,1)</definedName>
    <definedName name="чстрок">ROWS(списокН:'Calc'!$AE201)</definedName>
  </definedNames>
  <calcPr calcId="162913"/>
</workbook>
</file>

<file path=xl/calcChain.xml><?xml version="1.0" encoding="utf-8"?>
<calcChain xmlns="http://schemas.openxmlformats.org/spreadsheetml/2006/main">
  <c r="AX4" i="9" l="1"/>
  <c r="AY4" i="9" s="1"/>
  <c r="AZ4" i="9" s="1"/>
  <c r="B6" i="6"/>
  <c r="C6" i="6" s="1"/>
  <c r="F6" i="6" s="1"/>
  <c r="G6" i="6" s="1"/>
  <c r="H6" i="6" s="1"/>
  <c r="I6" i="6" s="1"/>
  <c r="J6" i="6" s="1"/>
  <c r="K6" i="6" s="1"/>
  <c r="L6" i="6" s="1"/>
  <c r="M6" i="6" s="1"/>
  <c r="N6" i="6" s="1"/>
  <c r="O6" i="6" s="1"/>
  <c r="P6" i="6" s="1"/>
  <c r="Q6" i="6" s="1"/>
  <c r="R6" i="6" s="1"/>
  <c r="S6" i="6" s="1"/>
  <c r="T6" i="6" s="1"/>
  <c r="U6" i="6" s="1"/>
  <c r="V6" i="6" s="1"/>
  <c r="W6" i="6" s="1"/>
  <c r="Y6" i="6" s="1"/>
  <c r="Z6" i="6" s="1"/>
  <c r="AB6" i="6" s="1"/>
  <c r="AC6" i="6" s="1"/>
  <c r="AE6" i="6" s="1"/>
  <c r="AF6" i="6" s="1"/>
  <c r="AH6" i="6" s="1"/>
  <c r="AI6" i="6" s="1"/>
  <c r="AK6" i="6" s="1"/>
  <c r="AL6" i="6" s="1"/>
  <c r="AN6" i="6" s="1"/>
  <c r="AO6" i="6" s="1"/>
  <c r="AQ6" i="6" s="1"/>
  <c r="AR6" i="6" s="1"/>
  <c r="AT6" i="6" s="1"/>
  <c r="AV3" i="6"/>
  <c r="E33" i="5"/>
  <c r="I45" i="5"/>
  <c r="H45" i="5"/>
  <c r="G45" i="5"/>
  <c r="F45" i="5"/>
  <c r="E45" i="5"/>
  <c r="D45" i="5"/>
  <c r="C45" i="5"/>
  <c r="B45" i="5"/>
  <c r="G37" i="5"/>
  <c r="T36" i="5"/>
  <c r="Q36" i="5"/>
  <c r="N36" i="5"/>
  <c r="K36" i="5"/>
  <c r="H36" i="5"/>
  <c r="G36" i="5"/>
  <c r="E36" i="5"/>
  <c r="B36" i="5"/>
  <c r="T35" i="5"/>
  <c r="Q35" i="5"/>
  <c r="N35" i="5"/>
  <c r="K35" i="5"/>
  <c r="H35" i="5"/>
  <c r="G35" i="5"/>
  <c r="E35" i="5"/>
  <c r="B35" i="5"/>
  <c r="T34" i="5"/>
  <c r="Q34" i="5"/>
  <c r="N34" i="5"/>
  <c r="K34" i="5"/>
  <c r="H34" i="5"/>
  <c r="G34" i="5"/>
  <c r="E34" i="5"/>
  <c r="E38" i="5" s="1"/>
  <c r="B34" i="5"/>
  <c r="T33" i="5"/>
  <c r="Q33" i="5"/>
  <c r="N33" i="5"/>
  <c r="K33" i="5"/>
  <c r="H33" i="5"/>
  <c r="G33" i="5"/>
  <c r="B33" i="5"/>
  <c r="G37" i="2"/>
  <c r="T36" i="2"/>
  <c r="Q36" i="2"/>
  <c r="N36" i="2"/>
  <c r="K36" i="2"/>
  <c r="H36" i="2"/>
  <c r="G36" i="2"/>
  <c r="E36" i="2"/>
  <c r="B36" i="2"/>
  <c r="T35" i="2"/>
  <c r="Q35" i="2"/>
  <c r="N35" i="2"/>
  <c r="K35" i="2"/>
  <c r="H35" i="2"/>
  <c r="G35" i="2"/>
  <c r="E35" i="2"/>
  <c r="B35" i="2"/>
  <c r="T34" i="2"/>
  <c r="Q34" i="2"/>
  <c r="N34" i="2"/>
  <c r="K34" i="2"/>
  <c r="H34" i="2"/>
  <c r="G34" i="2"/>
  <c r="E34" i="2"/>
  <c r="B34" i="2"/>
  <c r="T33" i="2"/>
  <c r="Q33" i="2"/>
  <c r="N33" i="2"/>
  <c r="K33" i="2"/>
  <c r="H33" i="2"/>
  <c r="G33" i="2"/>
  <c r="E33" i="2"/>
  <c r="B33" i="2"/>
  <c r="A43" i="5"/>
  <c r="B38" i="5" l="1"/>
  <c r="K38" i="5"/>
  <c r="N38" i="5"/>
  <c r="Q38" i="5"/>
  <c r="W34" i="5"/>
  <c r="W35" i="5"/>
  <c r="W36" i="5"/>
  <c r="H38" i="5"/>
  <c r="T38" i="5"/>
  <c r="W33" i="5"/>
  <c r="BH100" i="9"/>
  <c r="AE3" i="9"/>
  <c r="AH3" i="9" s="1"/>
  <c r="AK3" i="9" s="1"/>
  <c r="AN3" i="9" s="1"/>
  <c r="AQ3" i="9" s="1"/>
  <c r="AT3" i="9" s="1"/>
  <c r="AC3" i="9"/>
  <c r="AF3" i="9" s="1"/>
  <c r="AI3" i="9" s="1"/>
  <c r="AL3" i="9" s="1"/>
  <c r="AO3" i="9" s="1"/>
  <c r="AR3" i="9" s="1"/>
  <c r="L85" i="6"/>
  <c r="L15" i="6"/>
  <c r="L80" i="6"/>
  <c r="L11" i="6"/>
  <c r="A97" i="6"/>
  <c r="AG100" i="6"/>
  <c r="L45" i="6"/>
  <c r="AH100" i="6"/>
  <c r="L68" i="6"/>
  <c r="AN100" i="6"/>
  <c r="L73" i="6"/>
  <c r="U88" i="6"/>
  <c r="AJ100" i="6"/>
  <c r="AT100" i="6"/>
  <c r="J61" i="6"/>
  <c r="E35" i="6"/>
  <c r="J28" i="6"/>
  <c r="E38" i="6"/>
  <c r="D27" i="6"/>
  <c r="A61" i="6"/>
  <c r="D76" i="6"/>
  <c r="D51" i="6"/>
  <c r="J47" i="6"/>
  <c r="A66" i="6"/>
  <c r="J17" i="6"/>
  <c r="AK106" i="6"/>
  <c r="AB100" i="6"/>
  <c r="J68" i="6"/>
  <c r="J21" i="6"/>
  <c r="D58" i="6"/>
  <c r="E57" i="6"/>
  <c r="AA100" i="6"/>
  <c r="D72" i="6"/>
  <c r="AO100" i="6"/>
  <c r="D68" i="6"/>
  <c r="Y100" i="6"/>
  <c r="A84" i="6"/>
  <c r="U80" i="6"/>
  <c r="E21" i="6"/>
  <c r="Q100" i="6"/>
  <c r="A58" i="6"/>
  <c r="U90" i="6"/>
  <c r="A54" i="6"/>
  <c r="U92" i="6"/>
  <c r="U82" i="6"/>
  <c r="U24" i="6"/>
  <c r="E31" i="6"/>
  <c r="L31" i="6"/>
  <c r="D31" i="6"/>
  <c r="E42" i="6"/>
  <c r="L37" i="6"/>
  <c r="J31" i="6"/>
  <c r="E63" i="6"/>
  <c r="D18" i="6"/>
  <c r="AM7" i="5"/>
  <c r="A64" i="6"/>
  <c r="U65" i="6"/>
  <c r="A59" i="6"/>
  <c r="U32" i="6"/>
  <c r="AK106" i="4"/>
  <c r="U53" i="6"/>
  <c r="A52" i="6"/>
  <c r="A44" i="6"/>
  <c r="U41" i="6"/>
  <c r="J57" i="6"/>
  <c r="U21" i="6"/>
  <c r="J62" i="6"/>
  <c r="L53" i="6"/>
  <c r="A70" i="6"/>
  <c r="A87" i="6"/>
  <c r="U62" i="6"/>
  <c r="U75" i="6"/>
  <c r="E43" i="6"/>
  <c r="U55" i="6"/>
  <c r="E39" i="6"/>
  <c r="A90" i="6"/>
  <c r="D90" i="6"/>
  <c r="A46" i="6"/>
  <c r="D32" i="6"/>
  <c r="L17" i="6"/>
  <c r="D12" i="6"/>
  <c r="U14" i="6"/>
  <c r="U87" i="6"/>
  <c r="J73" i="6"/>
  <c r="J50" i="6"/>
  <c r="U95" i="6"/>
  <c r="A28" i="6"/>
  <c r="U50" i="6"/>
  <c r="U94" i="6"/>
  <c r="J32" i="6"/>
  <c r="J37" i="6"/>
  <c r="E90" i="6"/>
  <c r="J82" i="6"/>
  <c r="A13" i="6"/>
  <c r="AH106" i="4"/>
  <c r="D83" i="6"/>
  <c r="J48" i="6"/>
  <c r="L89" i="6"/>
  <c r="L99" i="6"/>
  <c r="J74" i="6"/>
  <c r="E49" i="6"/>
  <c r="A51" i="6"/>
  <c r="J94" i="6"/>
  <c r="AB106" i="4"/>
  <c r="D19" i="6"/>
  <c r="AE106" i="4"/>
  <c r="E87" i="6"/>
  <c r="E69" i="6"/>
  <c r="A31" i="6"/>
  <c r="L16" i="6"/>
  <c r="A39" i="6"/>
  <c r="L60" i="6"/>
  <c r="L28" i="6"/>
  <c r="A18" i="6"/>
  <c r="A12" i="6"/>
  <c r="J34" i="6"/>
  <c r="A30" i="6"/>
  <c r="L59" i="6"/>
  <c r="D89" i="6"/>
  <c r="L65" i="6"/>
  <c r="A27" i="6"/>
  <c r="L39" i="6"/>
  <c r="U83" i="6"/>
  <c r="Y106" i="4"/>
  <c r="E75" i="6"/>
  <c r="J81" i="6"/>
  <c r="J26" i="6"/>
  <c r="U44" i="6"/>
  <c r="E59" i="6"/>
  <c r="U34" i="6"/>
  <c r="E55" i="6"/>
  <c r="D92" i="6"/>
  <c r="A69" i="6"/>
  <c r="D91" i="6"/>
  <c r="G18" i="5"/>
  <c r="U89" i="6"/>
  <c r="J66" i="6"/>
  <c r="U69" i="6"/>
  <c r="L63" i="6"/>
  <c r="L95" i="6"/>
  <c r="L91" i="6"/>
  <c r="J64" i="6"/>
  <c r="E12" i="6"/>
  <c r="A25" i="6"/>
  <c r="D77" i="6"/>
  <c r="U84" i="6"/>
  <c r="U74" i="6"/>
  <c r="U97" i="6"/>
  <c r="E45" i="6"/>
  <c r="E14" i="6"/>
  <c r="A82" i="6"/>
  <c r="L22" i="6"/>
  <c r="L40" i="6"/>
  <c r="U56" i="6"/>
  <c r="E62" i="6"/>
  <c r="D11" i="6"/>
  <c r="D39" i="6"/>
  <c r="L41" i="6"/>
  <c r="D16" i="6"/>
  <c r="P100" i="6"/>
  <c r="J79" i="6"/>
  <c r="U85" i="6"/>
  <c r="E66" i="6"/>
  <c r="D70" i="6"/>
  <c r="L77" i="6"/>
  <c r="A88" i="6"/>
  <c r="AC100" i="6"/>
  <c r="U25" i="6"/>
  <c r="L64" i="6"/>
  <c r="U39" i="6"/>
  <c r="D55" i="6"/>
  <c r="AN106" i="6"/>
  <c r="E88" i="6"/>
  <c r="L47" i="6"/>
  <c r="J22" i="6"/>
  <c r="A38" i="6"/>
  <c r="L24" i="6"/>
  <c r="U20" i="6"/>
  <c r="S100" i="6"/>
  <c r="J93" i="6"/>
  <c r="D14" i="6"/>
  <c r="U30" i="6"/>
  <c r="D46" i="6"/>
  <c r="AE100" i="6"/>
  <c r="A34" i="6"/>
  <c r="L84" i="6"/>
  <c r="A55" i="6"/>
  <c r="Z100" i="6"/>
  <c r="U72" i="6"/>
  <c r="D29" i="6"/>
  <c r="L25" i="6"/>
  <c r="L97" i="6"/>
  <c r="A36" i="6"/>
  <c r="L93" i="6"/>
  <c r="A32" i="6"/>
  <c r="A17" i="6"/>
  <c r="L26" i="6"/>
  <c r="D86" i="6"/>
  <c r="A99" i="6"/>
  <c r="L83" i="6"/>
  <c r="E52" i="6"/>
  <c r="J92" i="6"/>
  <c r="D48" i="6"/>
  <c r="D54" i="6"/>
  <c r="D50" i="6"/>
  <c r="U61" i="6"/>
  <c r="U27" i="6"/>
  <c r="AT106" i="6"/>
  <c r="E84" i="6"/>
  <c r="D79" i="6"/>
  <c r="D75" i="6"/>
  <c r="E26" i="6"/>
  <c r="U49" i="6"/>
  <c r="L54" i="6"/>
  <c r="AR100" i="6"/>
  <c r="L90" i="6"/>
  <c r="L43" i="6"/>
  <c r="J87" i="6"/>
  <c r="U78" i="6"/>
  <c r="L67" i="6"/>
  <c r="U38" i="6"/>
  <c r="U17" i="6"/>
  <c r="J55" i="6"/>
  <c r="L51" i="6"/>
  <c r="L78" i="6"/>
  <c r="E46" i="6"/>
  <c r="D93" i="6"/>
  <c r="J70" i="6"/>
  <c r="U73" i="6"/>
  <c r="A96" i="6"/>
  <c r="D42" i="6"/>
  <c r="U43" i="6"/>
  <c r="D97" i="6"/>
  <c r="E58" i="6"/>
  <c r="J95" i="6"/>
  <c r="A47" i="6"/>
  <c r="D60" i="6"/>
  <c r="U35" i="6"/>
  <c r="U57" i="6"/>
  <c r="J19" i="6"/>
  <c r="L71" i="6"/>
  <c r="A33" i="6"/>
  <c r="A77" i="6"/>
  <c r="D53" i="6"/>
  <c r="J54" i="6"/>
  <c r="E85" i="6"/>
  <c r="J96" i="6"/>
  <c r="AL100" i="6"/>
  <c r="J49" i="6"/>
  <c r="J80" i="6"/>
  <c r="J76" i="6"/>
  <c r="E61" i="6"/>
  <c r="A95" i="6"/>
  <c r="A91" i="6"/>
  <c r="J51" i="6"/>
  <c r="U54" i="6"/>
  <c r="D66" i="6"/>
  <c r="A60" i="6"/>
  <c r="J33" i="6"/>
  <c r="U60" i="6"/>
  <c r="D88" i="6"/>
  <c r="J83" i="6"/>
  <c r="E79" i="6"/>
  <c r="U70" i="6"/>
  <c r="L69" i="6"/>
  <c r="E67" i="6"/>
  <c r="E80" i="6"/>
  <c r="J29" i="6"/>
  <c r="A75" i="6"/>
  <c r="L72" i="6"/>
  <c r="L50" i="6"/>
  <c r="U29" i="6"/>
  <c r="L33" i="6"/>
  <c r="J36" i="6"/>
  <c r="L19" i="6"/>
  <c r="A93" i="6"/>
  <c r="E95" i="6"/>
  <c r="L61" i="6"/>
  <c r="L57" i="6"/>
  <c r="D82" i="6"/>
  <c r="D52" i="6"/>
  <c r="J75" i="6"/>
  <c r="E65" i="6"/>
  <c r="U18" i="6"/>
  <c r="L27" i="6"/>
  <c r="L36" i="6"/>
  <c r="J39" i="6"/>
  <c r="J67" i="6"/>
  <c r="Y106" i="6"/>
  <c r="D98" i="6"/>
  <c r="E98" i="6"/>
  <c r="D74" i="6"/>
  <c r="D44" i="6"/>
  <c r="J25" i="6"/>
  <c r="A49" i="6"/>
  <c r="E96" i="6"/>
  <c r="U23" i="6"/>
  <c r="D38" i="6"/>
  <c r="L12" i="6"/>
  <c r="J44" i="6"/>
  <c r="D17" i="6"/>
  <c r="L75" i="6"/>
  <c r="A81" i="6"/>
  <c r="E56" i="6"/>
  <c r="E68" i="6"/>
  <c r="J40" i="6"/>
  <c r="AI100" i="6"/>
  <c r="A85" i="6"/>
  <c r="D71" i="6"/>
  <c r="E27" i="6"/>
  <c r="AD100" i="6"/>
  <c r="J11" i="6"/>
  <c r="L87" i="6"/>
  <c r="U66" i="6"/>
  <c r="U99" i="6"/>
  <c r="U26" i="6"/>
  <c r="L82" i="6"/>
  <c r="AM100" i="6"/>
  <c r="J30" i="6"/>
  <c r="A15" i="6"/>
  <c r="D40" i="6"/>
  <c r="L20" i="6"/>
  <c r="A45" i="6"/>
  <c r="J71" i="6"/>
  <c r="L34" i="6"/>
  <c r="L30" i="6"/>
  <c r="D47" i="6"/>
  <c r="U63" i="6"/>
  <c r="J45" i="6"/>
  <c r="J41" i="6"/>
  <c r="E73" i="6"/>
  <c r="U96" i="6"/>
  <c r="D13" i="6"/>
  <c r="J85" i="6"/>
  <c r="A26" i="6"/>
  <c r="L32" i="6"/>
  <c r="E86" i="6"/>
  <c r="J27" i="6"/>
  <c r="D21" i="6"/>
  <c r="U19" i="6"/>
  <c r="E48" i="6"/>
  <c r="E44" i="6"/>
  <c r="A56" i="6"/>
  <c r="E93" i="6"/>
  <c r="E32" i="6"/>
  <c r="E28" i="6"/>
  <c r="E50" i="6"/>
  <c r="U81" i="6"/>
  <c r="U31" i="6"/>
  <c r="E83" i="6"/>
  <c r="U64" i="6"/>
  <c r="S16" i="5"/>
  <c r="L81" i="6"/>
  <c r="L13" i="6"/>
  <c r="AQ100" i="6"/>
  <c r="A86" i="6"/>
  <c r="E15" i="6"/>
  <c r="U11" i="6"/>
  <c r="D41" i="6"/>
  <c r="L66" i="6"/>
  <c r="E24" i="6"/>
  <c r="E20" i="6"/>
  <c r="J35" i="6"/>
  <c r="D57" i="6"/>
  <c r="E40" i="6"/>
  <c r="L46" i="6"/>
  <c r="D69" i="6"/>
  <c r="D78" i="6"/>
  <c r="AN106" i="4"/>
  <c r="D59" i="6"/>
  <c r="L79" i="6"/>
  <c r="D87" i="6"/>
  <c r="L98" i="6"/>
  <c r="J86" i="6"/>
  <c r="J63" i="6"/>
  <c r="E97" i="6"/>
  <c r="D61" i="6"/>
  <c r="J15" i="6"/>
  <c r="AU11" i="6"/>
  <c r="A19" i="6"/>
  <c r="A24" i="6"/>
  <c r="AS100" i="6"/>
  <c r="A48" i="6"/>
  <c r="L18" i="6"/>
  <c r="D62" i="6"/>
  <c r="AE106" i="6"/>
  <c r="E78" i="6"/>
  <c r="E36" i="6"/>
  <c r="U91" i="6"/>
  <c r="J98" i="6"/>
  <c r="L74" i="6"/>
  <c r="J16" i="6"/>
  <c r="E70" i="6"/>
  <c r="A14" i="6"/>
  <c r="J52" i="6"/>
  <c r="E19" i="6"/>
  <c r="X100" i="6"/>
  <c r="J90" i="6"/>
  <c r="E91" i="6"/>
  <c r="E11" i="6"/>
  <c r="U52" i="6"/>
  <c r="U42" i="6"/>
  <c r="E94" i="6"/>
  <c r="J42" i="6"/>
  <c r="D73" i="6"/>
  <c r="D99" i="6"/>
  <c r="E51" i="6"/>
  <c r="T100" i="6"/>
  <c r="J20" i="6"/>
  <c r="E41" i="6"/>
  <c r="E37" i="6"/>
  <c r="D37" i="6"/>
  <c r="J69" i="6"/>
  <c r="D26" i="6"/>
  <c r="D22" i="6"/>
  <c r="A53" i="6"/>
  <c r="A79" i="6"/>
  <c r="J59" i="6"/>
  <c r="J84" i="6"/>
  <c r="AB106" i="6"/>
  <c r="U59" i="6"/>
  <c r="E30" i="6"/>
  <c r="E71" i="6"/>
  <c r="AQ106" i="6"/>
  <c r="D49" i="6"/>
  <c r="D33" i="6"/>
  <c r="J24" i="6"/>
  <c r="D20" i="6"/>
  <c r="D81" i="6"/>
  <c r="J12" i="6"/>
  <c r="E53" i="6"/>
  <c r="A83" i="6"/>
  <c r="J88" i="6"/>
  <c r="A74" i="6"/>
  <c r="E74" i="6"/>
  <c r="D80" i="6"/>
  <c r="L94" i="6"/>
  <c r="E33" i="6"/>
  <c r="J78" i="6"/>
  <c r="D84" i="6"/>
  <c r="W100" i="6"/>
  <c r="U98" i="6"/>
  <c r="U40" i="6"/>
  <c r="U16" i="6"/>
  <c r="U68" i="6"/>
  <c r="U58" i="6"/>
  <c r="U28" i="6"/>
  <c r="U51" i="6"/>
  <c r="E23" i="6"/>
  <c r="U12" i="5"/>
  <c r="D28" i="6"/>
  <c r="U12" i="6"/>
  <c r="L96" i="6"/>
  <c r="U46" i="6"/>
  <c r="J99" i="6"/>
  <c r="AH106" i="6"/>
  <c r="A94" i="6"/>
  <c r="U15" i="6"/>
  <c r="L88" i="6"/>
  <c r="A71" i="6"/>
  <c r="A72" i="6"/>
  <c r="J60" i="6"/>
  <c r="J43" i="6"/>
  <c r="E25" i="6"/>
  <c r="E82" i="6"/>
  <c r="L55" i="6"/>
  <c r="L14" i="6"/>
  <c r="U67" i="6"/>
  <c r="A37" i="6"/>
  <c r="E64" i="6"/>
  <c r="A21" i="6"/>
  <c r="L76" i="6"/>
  <c r="L38" i="6"/>
  <c r="F12" i="5"/>
  <c r="D67" i="6"/>
  <c r="E72" i="6"/>
  <c r="R100" i="6"/>
  <c r="D56" i="6"/>
  <c r="L62" i="6"/>
  <c r="A63" i="6"/>
  <c r="L42" i="6"/>
  <c r="D45" i="6"/>
  <c r="D95" i="6"/>
  <c r="J91" i="6"/>
  <c r="D85" i="6"/>
  <c r="U45" i="6"/>
  <c r="U71" i="6"/>
  <c r="J77" i="6"/>
  <c r="E47" i="6"/>
  <c r="L23" i="6"/>
  <c r="L56" i="6"/>
  <c r="E77" i="6"/>
  <c r="E29" i="6"/>
  <c r="E54" i="6"/>
  <c r="E22" i="6"/>
  <c r="U93" i="6"/>
  <c r="L44" i="6"/>
  <c r="L21" i="6"/>
  <c r="J65" i="6"/>
  <c r="E13" i="6"/>
  <c r="A35" i="6"/>
  <c r="J13" i="6"/>
  <c r="L86" i="6"/>
  <c r="A11" i="6"/>
  <c r="L58" i="6"/>
  <c r="D25" i="6"/>
  <c r="J23" i="6"/>
  <c r="J14" i="6"/>
  <c r="AT106" i="4"/>
  <c r="AK100" i="6"/>
  <c r="U86" i="6"/>
  <c r="U48" i="6"/>
  <c r="E81" i="6"/>
  <c r="L35" i="6"/>
  <c r="J38" i="6"/>
  <c r="D15" i="6"/>
  <c r="U79" i="6"/>
  <c r="D23" i="6"/>
  <c r="U77" i="6"/>
  <c r="U33" i="6"/>
  <c r="AF100" i="6"/>
  <c r="A89" i="6"/>
  <c r="A42" i="6"/>
  <c r="AQ106" i="4"/>
  <c r="E76" i="6"/>
  <c r="A98" i="6"/>
  <c r="E60" i="6"/>
  <c r="J97" i="6"/>
  <c r="L92" i="6"/>
  <c r="J89" i="6"/>
  <c r="U100" i="6"/>
  <c r="D96" i="6"/>
  <c r="E99" i="6"/>
  <c r="D94" i="6"/>
  <c r="U47" i="6"/>
  <c r="A67" i="6"/>
  <c r="A68" i="6"/>
  <c r="L49" i="6"/>
  <c r="D43" i="6"/>
  <c r="J72" i="6"/>
  <c r="D64" i="6"/>
  <c r="A80" i="6"/>
  <c r="J46" i="6"/>
  <c r="A29" i="6"/>
  <c r="A41" i="6"/>
  <c r="J58" i="6"/>
  <c r="A22" i="6"/>
  <c r="A65" i="6"/>
  <c r="A57" i="6"/>
  <c r="D24" i="6"/>
  <c r="U76" i="6"/>
  <c r="U36" i="6"/>
  <c r="E16" i="6"/>
  <c r="L48" i="6"/>
  <c r="E17" i="6"/>
  <c r="L70" i="6"/>
  <c r="D35" i="6"/>
  <c r="A20" i="6"/>
  <c r="L52" i="6"/>
  <c r="D36" i="6"/>
  <c r="E92" i="6"/>
  <c r="A78" i="6"/>
  <c r="AP100" i="6"/>
  <c r="A43" i="6"/>
  <c r="D65" i="6"/>
  <c r="AU100" i="6"/>
  <c r="L29" i="6"/>
  <c r="J56" i="6"/>
  <c r="D63" i="6"/>
  <c r="D34" i="6"/>
  <c r="J53" i="6"/>
  <c r="E18" i="6"/>
  <c r="A73" i="6"/>
  <c r="A76" i="6"/>
  <c r="A50" i="6"/>
  <c r="A62" i="6"/>
  <c r="E34" i="6"/>
  <c r="J18" i="6"/>
  <c r="A40" i="6"/>
  <c r="A23" i="6"/>
  <c r="A92" i="6"/>
  <c r="E89" i="6"/>
  <c r="U22" i="6"/>
  <c r="U37" i="6"/>
  <c r="U13" i="6"/>
  <c r="D30" i="6"/>
  <c r="A16" i="6"/>
  <c r="W38" i="5" l="1"/>
  <c r="CV8" i="9"/>
  <c r="J6" i="1" l="1"/>
  <c r="K6" i="1" s="1"/>
  <c r="AA89" i="7" l="1"/>
  <c r="AA88" i="7"/>
  <c r="AA87" i="7"/>
  <c r="AA86" i="7"/>
  <c r="AA85" i="7"/>
  <c r="AA84" i="7"/>
  <c r="AA83" i="7"/>
  <c r="AA82" i="7"/>
  <c r="AA81" i="7"/>
  <c r="AA80" i="7"/>
  <c r="AA79" i="7"/>
  <c r="AA78" i="7"/>
  <c r="AA77" i="7"/>
  <c r="AA76" i="7"/>
  <c r="AA75" i="7"/>
  <c r="AA74" i="7"/>
  <c r="AA73" i="7"/>
  <c r="AA72" i="7"/>
  <c r="AA71" i="7"/>
  <c r="AA70" i="7"/>
  <c r="AA69" i="7"/>
  <c r="AA68" i="7"/>
  <c r="AA67" i="7"/>
  <c r="AA66" i="7"/>
  <c r="AA65" i="7"/>
  <c r="AA64" i="7"/>
  <c r="AA63" i="7"/>
  <c r="AA62" i="7"/>
  <c r="AA61" i="7"/>
  <c r="AA60" i="7"/>
  <c r="AA59" i="7"/>
  <c r="AA58" i="7"/>
  <c r="AA57" i="7"/>
  <c r="AA56" i="7"/>
  <c r="AA55" i="7"/>
  <c r="AA54" i="7"/>
  <c r="AA53" i="7"/>
  <c r="AA52" i="7"/>
  <c r="AA51" i="7"/>
  <c r="AA50" i="7"/>
  <c r="AA49" i="7"/>
  <c r="AA48" i="7"/>
  <c r="AA47" i="7"/>
  <c r="AA46" i="7"/>
  <c r="AA45" i="7"/>
  <c r="AA44" i="7"/>
  <c r="AA43" i="7"/>
  <c r="AA42" i="7"/>
  <c r="AA41" i="7"/>
  <c r="AA40" i="7"/>
  <c r="AA39" i="7"/>
  <c r="AA38" i="7"/>
  <c r="AA37" i="7"/>
  <c r="AA36" i="7"/>
  <c r="AA35" i="7"/>
  <c r="AA34" i="7"/>
  <c r="AA33" i="7"/>
  <c r="AA32" i="7"/>
  <c r="AA31" i="7"/>
  <c r="AA30" i="7"/>
  <c r="AA29" i="7"/>
  <c r="AA28" i="7"/>
  <c r="AA27" i="7"/>
  <c r="AA26" i="7"/>
  <c r="AA25" i="7"/>
  <c r="AA24" i="7"/>
  <c r="AA23" i="7"/>
  <c r="AA22" i="7"/>
  <c r="AA21" i="7"/>
  <c r="AA20" i="7"/>
  <c r="A68" i="4"/>
  <c r="E19" i="4"/>
  <c r="L73" i="4"/>
  <c r="D21" i="4"/>
  <c r="U67" i="4"/>
  <c r="J51" i="4"/>
  <c r="D82" i="4"/>
  <c r="J52" i="4"/>
  <c r="J73" i="4"/>
  <c r="E51" i="4"/>
  <c r="E72" i="4"/>
  <c r="L50" i="4"/>
  <c r="A97" i="4"/>
  <c r="D38" i="4"/>
  <c r="U99" i="4"/>
  <c r="J54" i="4"/>
  <c r="D98" i="4"/>
  <c r="E49" i="4"/>
  <c r="L91" i="4"/>
  <c r="A42" i="4"/>
  <c r="A81" i="4"/>
  <c r="D29" i="4"/>
  <c r="L18" i="4"/>
  <c r="U34" i="4"/>
  <c r="U80" i="4"/>
  <c r="U53" i="4"/>
  <c r="E63" i="4"/>
  <c r="A71" i="4"/>
  <c r="E96" i="4"/>
  <c r="L99" i="4"/>
  <c r="J80" i="4"/>
  <c r="L25" i="4"/>
  <c r="D44" i="4"/>
  <c r="A98" i="4"/>
  <c r="E31" i="4"/>
  <c r="D97" i="4"/>
  <c r="U90" i="4"/>
  <c r="E15" i="4"/>
  <c r="E88" i="4"/>
  <c r="L20" i="4"/>
  <c r="L87" i="4"/>
  <c r="J14" i="4"/>
  <c r="D99" i="4"/>
  <c r="E13" i="4"/>
  <c r="L84" i="4"/>
  <c r="J35" i="4"/>
  <c r="D77" i="4"/>
  <c r="U46" i="4"/>
  <c r="D78" i="4"/>
  <c r="L61" i="4"/>
  <c r="A75" i="4"/>
  <c r="D50" i="4"/>
  <c r="J67" i="4"/>
  <c r="D86" i="4"/>
  <c r="J36" i="4"/>
  <c r="L56" i="4"/>
  <c r="A89" i="4"/>
  <c r="J29" i="4"/>
  <c r="A76" i="4"/>
  <c r="E33" i="4"/>
  <c r="D73" i="4"/>
  <c r="J87" i="4"/>
  <c r="U98" i="4"/>
  <c r="J92" i="4"/>
  <c r="L69" i="4"/>
  <c r="A84" i="4"/>
  <c r="A88" i="4"/>
  <c r="J71" i="4"/>
  <c r="J63" i="4"/>
  <c r="E44" i="4"/>
  <c r="L43" i="4"/>
  <c r="J50" i="4"/>
  <c r="D61" i="4"/>
  <c r="J91" i="4"/>
  <c r="J90" i="4"/>
  <c r="D91" i="4"/>
  <c r="L76" i="4"/>
  <c r="A18" i="4"/>
  <c r="E45" i="4"/>
  <c r="U15" i="4"/>
  <c r="U13" i="4"/>
  <c r="E57" i="4"/>
  <c r="J98" i="4"/>
  <c r="L60" i="4"/>
  <c r="E29" i="4"/>
  <c r="J59" i="4"/>
  <c r="E91" i="4"/>
  <c r="J93" i="4"/>
  <c r="A66" i="4"/>
  <c r="A65" i="4"/>
  <c r="L86" i="4"/>
  <c r="E75" i="4"/>
  <c r="L74" i="4"/>
  <c r="J68" i="4"/>
  <c r="U60" i="4"/>
  <c r="J66" i="4"/>
  <c r="E65" i="4"/>
  <c r="L64" i="4"/>
  <c r="L44" i="4"/>
  <c r="A36" i="4"/>
  <c r="E54" i="4"/>
  <c r="U59" i="4"/>
  <c r="E97" i="4"/>
  <c r="U47" i="4"/>
  <c r="U20" i="4"/>
  <c r="D17" i="4"/>
  <c r="E84" i="4"/>
  <c r="J64" i="4"/>
  <c r="U86" i="4"/>
  <c r="U38" i="4"/>
  <c r="E36" i="4"/>
  <c r="J72" i="4"/>
  <c r="U85" i="4"/>
  <c r="J78" i="4"/>
  <c r="L90" i="4"/>
  <c r="U82" i="4"/>
  <c r="E76" i="4"/>
  <c r="J61" i="4"/>
  <c r="E60" i="4"/>
  <c r="L59" i="4"/>
  <c r="E16" i="4"/>
  <c r="D12" i="4"/>
  <c r="A62" i="4"/>
  <c r="U42" i="4"/>
  <c r="L57" i="4"/>
  <c r="D59" i="4"/>
  <c r="D85" i="4"/>
  <c r="E79" i="4"/>
  <c r="E90" i="4"/>
  <c r="L81" i="4"/>
  <c r="A70" i="4"/>
  <c r="A51" i="4"/>
  <c r="J15" i="4"/>
  <c r="A27" i="4"/>
  <c r="L93" i="4"/>
  <c r="J12" i="4"/>
  <c r="U63" i="4"/>
  <c r="U93" i="4"/>
  <c r="E22" i="4"/>
  <c r="A85" i="4"/>
  <c r="D57" i="4"/>
  <c r="D32" i="4"/>
  <c r="L19" i="4"/>
  <c r="L15" i="4"/>
  <c r="D37" i="4"/>
  <c r="L38" i="4"/>
  <c r="E30" i="4"/>
  <c r="J85" i="4"/>
  <c r="L22" i="4"/>
  <c r="E11" i="4"/>
  <c r="U24" i="4"/>
  <c r="U16" i="4"/>
  <c r="L77" i="4"/>
  <c r="J42" i="4"/>
  <c r="E50" i="4"/>
  <c r="J65" i="4"/>
  <c r="A14" i="4"/>
  <c r="E12" i="4"/>
  <c r="U57" i="4"/>
  <c r="U77" i="4"/>
  <c r="J70" i="4"/>
  <c r="J58" i="4"/>
  <c r="A52" i="4"/>
  <c r="L48" i="4"/>
  <c r="L52" i="4"/>
  <c r="L45" i="4"/>
  <c r="U51" i="4"/>
  <c r="A96" i="4"/>
  <c r="U88" i="4"/>
  <c r="E41" i="4"/>
  <c r="A73" i="4"/>
  <c r="U44" i="4"/>
  <c r="A37" i="4"/>
  <c r="D96" i="4"/>
  <c r="J95" i="4"/>
  <c r="D30" i="4"/>
  <c r="E80" i="4"/>
  <c r="L79" i="4"/>
  <c r="E93" i="4"/>
  <c r="L34" i="4"/>
  <c r="E17" i="4"/>
  <c r="A46" i="4"/>
  <c r="L35" i="4"/>
  <c r="J21" i="4"/>
  <c r="J17" i="4"/>
  <c r="U68" i="4"/>
  <c r="L85" i="4"/>
  <c r="J76" i="4"/>
  <c r="J60" i="4"/>
  <c r="A23" i="4"/>
  <c r="J43" i="4"/>
  <c r="U17" i="4"/>
  <c r="E81" i="4"/>
  <c r="L63" i="4"/>
  <c r="D19" i="4"/>
  <c r="E25" i="4"/>
  <c r="J16" i="4"/>
  <c r="U36" i="4"/>
  <c r="U19" i="4"/>
  <c r="U22" i="4"/>
  <c r="U96" i="4"/>
  <c r="J57" i="4"/>
  <c r="L21" i="4"/>
  <c r="L98" i="4"/>
  <c r="J82" i="4"/>
  <c r="U78" i="4"/>
  <c r="A30" i="4"/>
  <c r="E37" i="4"/>
  <c r="U79" i="4"/>
  <c r="U58" i="4"/>
  <c r="A13" i="4"/>
  <c r="U37" i="4"/>
  <c r="A55" i="4"/>
  <c r="A45" i="4"/>
  <c r="U74" i="4"/>
  <c r="J34" i="4"/>
  <c r="D71" i="4"/>
  <c r="A41" i="4"/>
  <c r="L78" i="4"/>
  <c r="U29" i="4"/>
  <c r="J74" i="4"/>
  <c r="D33" i="4"/>
  <c r="E73" i="4"/>
  <c r="L27" i="4"/>
  <c r="J89" i="4"/>
  <c r="E21" i="4"/>
  <c r="L88" i="4"/>
  <c r="A15" i="4"/>
  <c r="A99" i="4"/>
  <c r="E43" i="4"/>
  <c r="L94" i="4"/>
  <c r="L33" i="4"/>
  <c r="A60" i="4"/>
  <c r="U62" i="4"/>
  <c r="A34" i="4"/>
  <c r="U81" i="4"/>
  <c r="L31" i="4"/>
  <c r="E82" i="4"/>
  <c r="D79" i="4"/>
  <c r="U18" i="4"/>
  <c r="A72" i="4"/>
  <c r="U45" i="4"/>
  <c r="D76" i="4"/>
  <c r="U89" i="4"/>
  <c r="J37" i="4"/>
  <c r="A93" i="4"/>
  <c r="D52" i="4"/>
  <c r="E92" i="4"/>
  <c r="L82" i="4"/>
  <c r="A22" i="4"/>
  <c r="J47" i="4"/>
  <c r="J24" i="4"/>
  <c r="J75" i="4"/>
  <c r="A19" i="4"/>
  <c r="E70" i="4"/>
  <c r="L26" i="4"/>
  <c r="J45" i="4"/>
  <c r="A29" i="4"/>
  <c r="U39" i="4"/>
  <c r="J25" i="4"/>
  <c r="A35" i="4"/>
  <c r="E24" i="4"/>
  <c r="D34" i="4"/>
  <c r="A78" i="4"/>
  <c r="A67" i="4"/>
  <c r="D66" i="4"/>
  <c r="E23" i="4"/>
  <c r="E83" i="4"/>
  <c r="A53" i="4"/>
  <c r="U12" i="4"/>
  <c r="A25" i="4"/>
  <c r="A39" i="4"/>
  <c r="A17" i="4"/>
  <c r="L12" i="4"/>
  <c r="D42" i="4"/>
  <c r="A87" i="4"/>
  <c r="U64" i="4"/>
  <c r="J79" i="4"/>
  <c r="L58" i="4"/>
  <c r="D14" i="4"/>
  <c r="E28" i="4"/>
  <c r="L89" i="4"/>
  <c r="D87" i="4"/>
  <c r="D88" i="4"/>
  <c r="A58" i="4"/>
  <c r="A56" i="4"/>
  <c r="D47" i="4"/>
  <c r="E46" i="4"/>
  <c r="A38" i="4"/>
  <c r="U83" i="4"/>
  <c r="D70" i="4"/>
  <c r="D45" i="4"/>
  <c r="L49" i="4"/>
  <c r="D72" i="4"/>
  <c r="D36" i="4"/>
  <c r="D56" i="4"/>
  <c r="J69" i="4"/>
  <c r="E74" i="4"/>
  <c r="J77" i="4"/>
  <c r="A79" i="4"/>
  <c r="L51" i="4"/>
  <c r="D40" i="4"/>
  <c r="L39" i="4"/>
  <c r="E53" i="4"/>
  <c r="A49" i="4"/>
  <c r="A43" i="4"/>
  <c r="D67" i="4"/>
  <c r="A54" i="4"/>
  <c r="D53" i="4"/>
  <c r="U50" i="4"/>
  <c r="J41" i="4"/>
  <c r="U21" i="4"/>
  <c r="D41" i="4"/>
  <c r="A82" i="4"/>
  <c r="E89" i="4"/>
  <c r="D35" i="4"/>
  <c r="D64" i="4"/>
  <c r="D62" i="4"/>
  <c r="E68" i="4"/>
  <c r="E64" i="4"/>
  <c r="L68" i="4"/>
  <c r="U73" i="4"/>
  <c r="D23" i="4"/>
  <c r="J38" i="4"/>
  <c r="J32" i="4"/>
  <c r="L42" i="4"/>
  <c r="A40" i="4"/>
  <c r="D39" i="4"/>
  <c r="U95" i="4"/>
  <c r="L62" i="4"/>
  <c r="D75" i="4"/>
  <c r="E69" i="4"/>
  <c r="J49" i="4"/>
  <c r="E42" i="4"/>
  <c r="A94" i="4"/>
  <c r="U75" i="4"/>
  <c r="E47" i="4"/>
  <c r="E58" i="4"/>
  <c r="L30" i="4"/>
  <c r="A63" i="4"/>
  <c r="L75" i="4"/>
  <c r="L97" i="4"/>
  <c r="U72" i="4"/>
  <c r="E38" i="4"/>
  <c r="D65" i="4"/>
  <c r="L16" i="4"/>
  <c r="J55" i="4"/>
  <c r="L32" i="4"/>
  <c r="D69" i="4"/>
  <c r="A77" i="4"/>
  <c r="L95" i="4"/>
  <c r="L17" i="4"/>
  <c r="U54" i="4"/>
  <c r="E20" i="4"/>
  <c r="J13" i="4"/>
  <c r="A83" i="4"/>
  <c r="U43" i="4"/>
  <c r="U94" i="4"/>
  <c r="J88" i="4"/>
  <c r="U49" i="4"/>
  <c r="E14" i="4"/>
  <c r="J11" i="4"/>
  <c r="D27" i="4"/>
  <c r="A69" i="4"/>
  <c r="L37" i="4"/>
  <c r="U61" i="4"/>
  <c r="L80" i="4"/>
  <c r="D89" i="4"/>
  <c r="J19" i="4"/>
  <c r="J94" i="4"/>
  <c r="A95" i="4"/>
  <c r="E18" i="4"/>
  <c r="D18" i="4"/>
  <c r="D49" i="4"/>
  <c r="U70" i="4"/>
  <c r="A74" i="4"/>
  <c r="D15" i="4"/>
  <c r="D94" i="4"/>
  <c r="A47" i="4"/>
  <c r="U11" i="4"/>
  <c r="E67" i="4"/>
  <c r="D43" i="4"/>
  <c r="J48" i="4"/>
  <c r="J53" i="4"/>
  <c r="D68" i="4"/>
  <c r="U35" i="4"/>
  <c r="A31" i="4"/>
  <c r="E94" i="4"/>
  <c r="E98" i="4"/>
  <c r="L83" i="4"/>
  <c r="D84" i="4"/>
  <c r="U71" i="4"/>
  <c r="U32" i="4"/>
  <c r="U40" i="4"/>
  <c r="E32" i="4"/>
  <c r="E52" i="4"/>
  <c r="U31" i="4"/>
  <c r="J33" i="4"/>
  <c r="A92" i="4"/>
  <c r="U87" i="4"/>
  <c r="L66" i="4"/>
  <c r="D48" i="4"/>
  <c r="A91" i="4"/>
  <c r="A12" i="4"/>
  <c r="L14" i="4"/>
  <c r="E62" i="4"/>
  <c r="D54" i="4"/>
  <c r="U23" i="4"/>
  <c r="J18" i="4"/>
  <c r="A48" i="4"/>
  <c r="L65" i="4"/>
  <c r="J31" i="4"/>
  <c r="L29" i="4"/>
  <c r="E39" i="4"/>
  <c r="J27" i="4"/>
  <c r="J96" i="4"/>
  <c r="L92" i="4"/>
  <c r="D81" i="4"/>
  <c r="E48" i="4"/>
  <c r="J28" i="4"/>
  <c r="A26" i="4"/>
  <c r="E85" i="4"/>
  <c r="D92" i="4"/>
  <c r="E77" i="4"/>
  <c r="E56" i="4"/>
  <c r="U65" i="4"/>
  <c r="A57" i="4"/>
  <c r="A61" i="4"/>
  <c r="U69" i="4"/>
  <c r="D22" i="4"/>
  <c r="U91" i="4"/>
  <c r="U25" i="4"/>
  <c r="U92" i="4"/>
  <c r="A21" i="4"/>
  <c r="J83" i="4"/>
  <c r="D20" i="4"/>
  <c r="L53" i="4"/>
  <c r="D13" i="4"/>
  <c r="J56" i="4"/>
  <c r="A50" i="4"/>
  <c r="E55" i="4"/>
  <c r="D58" i="4"/>
  <c r="L54" i="4"/>
  <c r="J81" i="4"/>
  <c r="D80" i="4"/>
  <c r="D93" i="4"/>
  <c r="D16" i="4"/>
  <c r="U76" i="4"/>
  <c r="U33" i="4"/>
  <c r="U30" i="4"/>
  <c r="D26" i="4"/>
  <c r="U56" i="4"/>
  <c r="L23" i="4"/>
  <c r="A33" i="4"/>
  <c r="L55" i="4"/>
  <c r="A86" i="4"/>
  <c r="J23" i="4"/>
  <c r="U84" i="4"/>
  <c r="L13" i="4"/>
  <c r="A80" i="4"/>
  <c r="D46" i="4"/>
  <c r="L40" i="4"/>
  <c r="D51" i="4"/>
  <c r="L41" i="4"/>
  <c r="U48" i="4"/>
  <c r="A24" i="4"/>
  <c r="A44" i="4"/>
  <c r="A90" i="4"/>
  <c r="J46" i="4"/>
  <c r="D90" i="4"/>
  <c r="A32" i="4"/>
  <c r="J86" i="4"/>
  <c r="D31" i="4"/>
  <c r="E95" i="4"/>
  <c r="U28" i="4"/>
  <c r="D11" i="4"/>
  <c r="U97" i="4"/>
  <c r="J99" i="4"/>
  <c r="L67" i="4"/>
  <c r="E66" i="4"/>
  <c r="J20" i="4"/>
  <c r="J40" i="4"/>
  <c r="E71" i="4"/>
  <c r="U14" i="4"/>
  <c r="A11" i="4"/>
  <c r="L72" i="4"/>
  <c r="L46" i="4"/>
  <c r="D74" i="4"/>
  <c r="D55" i="4"/>
  <c r="A59" i="4"/>
  <c r="E35" i="4"/>
  <c r="E78" i="4"/>
  <c r="U41" i="4"/>
  <c r="D28" i="4"/>
  <c r="J39" i="4"/>
  <c r="E34" i="4"/>
  <c r="J26" i="4"/>
  <c r="J44" i="4"/>
  <c r="J62" i="4"/>
  <c r="J22" i="4"/>
  <c r="D25" i="4"/>
  <c r="U55" i="4"/>
  <c r="E87" i="4"/>
  <c r="A28" i="4"/>
  <c r="E26" i="4"/>
  <c r="D83" i="4"/>
  <c r="J30" i="4"/>
  <c r="A20" i="4"/>
  <c r="D63" i="4"/>
  <c r="E99" i="4"/>
  <c r="E61" i="4"/>
  <c r="A16" i="4"/>
  <c r="L11" i="4"/>
  <c r="L71" i="4"/>
  <c r="L47" i="4"/>
  <c r="E86" i="4"/>
  <c r="L70" i="4"/>
  <c r="D60" i="4"/>
  <c r="J97" i="4"/>
  <c r="D95" i="4"/>
  <c r="E59" i="4"/>
  <c r="U27" i="4"/>
  <c r="L36" i="4"/>
  <c r="A64" i="4"/>
  <c r="L24" i="4"/>
  <c r="U52" i="4"/>
  <c r="E40" i="4"/>
  <c r="U26" i="4"/>
  <c r="E27" i="4"/>
  <c r="L96" i="4"/>
  <c r="J84" i="4"/>
  <c r="D24" i="4"/>
  <c r="L28" i="4"/>
  <c r="U66" i="4"/>
  <c r="AA10" i="7" l="1"/>
  <c r="AA11" i="7"/>
  <c r="AA12" i="7"/>
  <c r="AA13" i="7"/>
  <c r="AA14" i="7"/>
  <c r="AA15" i="7"/>
  <c r="AA16" i="7"/>
  <c r="AA17" i="7"/>
  <c r="AA18" i="7"/>
  <c r="AA19" i="7"/>
  <c r="B200" i="9" l="1"/>
  <c r="B2" i="9"/>
  <c r="C2" i="9" s="1"/>
  <c r="W2" i="9" s="1"/>
  <c r="Y2" i="9" s="1"/>
  <c r="Z2" i="9" s="1"/>
  <c r="AB2" i="9" s="1"/>
  <c r="AC2" i="9" s="1"/>
  <c r="AE2" i="9" s="1"/>
  <c r="AF2" i="9" s="1"/>
  <c r="AH2" i="9" s="1"/>
  <c r="AI2" i="9" s="1"/>
  <c r="AK2" i="9" s="1"/>
  <c r="AL2" i="9" s="1"/>
  <c r="AN2" i="9" s="1"/>
  <c r="AO2" i="9" s="1"/>
  <c r="AQ2" i="9" s="1"/>
  <c r="AR2" i="9" s="1"/>
  <c r="AT2" i="9" s="1"/>
  <c r="AP3" i="7" l="1"/>
  <c r="AO3" i="7" l="1"/>
  <c r="AN3" i="7"/>
  <c r="AL3" i="7"/>
  <c r="N78" i="8" l="1"/>
  <c r="AD78" i="8" s="1"/>
  <c r="N77" i="8"/>
  <c r="AD77" i="8" s="1"/>
  <c r="N76" i="8"/>
  <c r="AD76" i="8" s="1"/>
  <c r="N75" i="8"/>
  <c r="AD75" i="8" s="1"/>
  <c r="N74" i="8"/>
  <c r="AD74" i="8" s="1"/>
  <c r="N73" i="8"/>
  <c r="AD73" i="8" s="1"/>
  <c r="N72" i="8"/>
  <c r="AD72" i="8" s="1"/>
  <c r="N71" i="8"/>
  <c r="AD71" i="8" s="1"/>
  <c r="N70" i="8"/>
  <c r="AD70" i="8" s="1"/>
  <c r="N69" i="8"/>
  <c r="AD69" i="8" s="1"/>
  <c r="N68" i="8"/>
  <c r="AD68" i="8" s="1"/>
  <c r="N67" i="8"/>
  <c r="AD67" i="8" s="1"/>
  <c r="N66" i="8"/>
  <c r="AD66" i="8" s="1"/>
  <c r="N65" i="8"/>
  <c r="AD65" i="8" s="1"/>
  <c r="N64" i="8"/>
  <c r="AD64" i="8" s="1"/>
  <c r="N63" i="8"/>
  <c r="AD63" i="8" s="1"/>
  <c r="N62" i="8"/>
  <c r="AD62" i="8" s="1"/>
  <c r="N61" i="8"/>
  <c r="AD61" i="8" s="1"/>
  <c r="N60" i="8"/>
  <c r="AD60" i="8" s="1"/>
  <c r="N59" i="8"/>
  <c r="AD59" i="8" s="1"/>
  <c r="N58" i="8"/>
  <c r="AD58" i="8" s="1"/>
  <c r="N57" i="8"/>
  <c r="AD57" i="8" s="1"/>
  <c r="N56" i="8"/>
  <c r="AD56" i="8" s="1"/>
  <c r="N55" i="8"/>
  <c r="AD55" i="8" s="1"/>
  <c r="N54" i="8"/>
  <c r="AD54" i="8" s="1"/>
  <c r="N53" i="8"/>
  <c r="AD53" i="8" s="1"/>
  <c r="N52" i="8"/>
  <c r="AD52" i="8" s="1"/>
  <c r="N51" i="8"/>
  <c r="AD51" i="8" s="1"/>
  <c r="N50" i="8"/>
  <c r="AD50" i="8" s="1"/>
  <c r="N49" i="8"/>
  <c r="AD49" i="8" s="1"/>
  <c r="N48" i="8"/>
  <c r="AD48" i="8" s="1"/>
  <c r="N47" i="8"/>
  <c r="AD47" i="8" s="1"/>
  <c r="N46" i="8"/>
  <c r="AD46" i="8" s="1"/>
  <c r="N45" i="8"/>
  <c r="AD45" i="8" s="1"/>
  <c r="N44" i="8"/>
  <c r="AD44" i="8" s="1"/>
  <c r="N43" i="8"/>
  <c r="AD43" i="8" s="1"/>
  <c r="N42" i="8"/>
  <c r="AD42" i="8" s="1"/>
  <c r="N41" i="8"/>
  <c r="AD41" i="8" s="1"/>
  <c r="N40" i="8"/>
  <c r="AD40" i="8" s="1"/>
  <c r="N39" i="8"/>
  <c r="AD39" i="8" s="1"/>
  <c r="N38" i="8"/>
  <c r="AD38" i="8" s="1"/>
  <c r="N37" i="8"/>
  <c r="AD37" i="8" s="1"/>
  <c r="N36" i="8"/>
  <c r="AD36" i="8" s="1"/>
  <c r="N35" i="8"/>
  <c r="AD35" i="8" s="1"/>
  <c r="N34" i="8"/>
  <c r="AD34" i="8" s="1"/>
  <c r="N33" i="8"/>
  <c r="AD33" i="8" s="1"/>
  <c r="N32" i="8"/>
  <c r="AD32" i="8" s="1"/>
  <c r="N31" i="8"/>
  <c r="AD31" i="8" s="1"/>
  <c r="N30" i="8"/>
  <c r="AD30" i="8" s="1"/>
  <c r="N29" i="8"/>
  <c r="AD29" i="8" s="1"/>
  <c r="N28" i="8"/>
  <c r="AD28" i="8" s="1"/>
  <c r="N27" i="8"/>
  <c r="AD27" i="8" s="1"/>
  <c r="N26" i="8"/>
  <c r="AD26" i="8" s="1"/>
  <c r="N25" i="8"/>
  <c r="AD25" i="8" s="1"/>
  <c r="N24" i="8"/>
  <c r="AD24" i="8" s="1"/>
  <c r="N23" i="8"/>
  <c r="AD23" i="8" s="1"/>
  <c r="N22" i="8"/>
  <c r="AD22" i="8" s="1"/>
  <c r="N21" i="8"/>
  <c r="AD21" i="8" s="1"/>
  <c r="N20" i="8"/>
  <c r="AD20" i="8" s="1"/>
  <c r="N19" i="8"/>
  <c r="AD19" i="8" s="1"/>
  <c r="N18" i="8"/>
  <c r="AD18" i="8" s="1"/>
  <c r="N17" i="8"/>
  <c r="AD17" i="8" s="1"/>
  <c r="N16" i="8"/>
  <c r="AD16" i="8" s="1"/>
  <c r="N15" i="8"/>
  <c r="AD15" i="8" s="1"/>
  <c r="N14" i="8"/>
  <c r="AD14" i="8" s="1"/>
  <c r="N13" i="8"/>
  <c r="AD13" i="8" s="1"/>
  <c r="N12" i="8"/>
  <c r="AD12" i="8" s="1"/>
  <c r="N11" i="8"/>
  <c r="AD11" i="8" s="1"/>
  <c r="N10" i="8"/>
  <c r="AD10" i="8" s="1"/>
  <c r="N9" i="8"/>
  <c r="AD9" i="8" s="1"/>
  <c r="N8" i="8"/>
  <c r="AD8" i="8" s="1"/>
  <c r="G3" i="7"/>
  <c r="T3" i="7"/>
  <c r="U3" i="7"/>
  <c r="AE4" i="8"/>
  <c r="C1" i="8"/>
  <c r="B1" i="8"/>
  <c r="AF1" i="8"/>
  <c r="AM7" i="8"/>
  <c r="AM1" i="8" s="1"/>
  <c r="AL7" i="8"/>
  <c r="AL1" i="8" s="1"/>
  <c r="AK7" i="8"/>
  <c r="AK1" i="8" s="1"/>
  <c r="AG7" i="8"/>
  <c r="AG1" i="8" s="1"/>
  <c r="AH1" i="8" s="1"/>
  <c r="AI1" i="8" s="1"/>
  <c r="AJ1" i="8" s="1"/>
  <c r="AY7" i="8"/>
  <c r="AY1" i="8" s="1"/>
  <c r="AX7" i="8"/>
  <c r="AX1" i="8" s="1"/>
  <c r="AW7" i="8"/>
  <c r="AW1" i="8" s="1"/>
  <c r="AV7" i="8"/>
  <c r="AV1" i="8"/>
  <c r="AU7" i="8"/>
  <c r="AU1" i="8" s="1"/>
  <c r="AT7" i="8"/>
  <c r="AT1" i="8" s="1"/>
  <c r="AS7" i="8"/>
  <c r="AS1" i="8"/>
  <c r="AR7" i="8"/>
  <c r="AR1" i="8" s="1"/>
  <c r="AQ7" i="8"/>
  <c r="AQ1" i="8" s="1"/>
  <c r="AP7" i="8"/>
  <c r="AP1" i="8" s="1"/>
  <c r="AO7" i="8"/>
  <c r="AO1" i="8" s="1"/>
  <c r="AN7" i="8"/>
  <c r="AN1" i="8" s="1"/>
  <c r="AJ7" i="8"/>
  <c r="AI7" i="8"/>
  <c r="AH7" i="8"/>
  <c r="AC7" i="8"/>
  <c r="AC1" i="8" s="1"/>
  <c r="AB7" i="8"/>
  <c r="AB1" i="8" s="1"/>
  <c r="B45" i="2"/>
  <c r="AM3" i="7"/>
  <c r="AK3" i="7"/>
  <c r="AJ3" i="7"/>
  <c r="AI3" i="7"/>
  <c r="AH3" i="7"/>
  <c r="AG3" i="7"/>
  <c r="AF3" i="7"/>
  <c r="AE3" i="7"/>
  <c r="AD3" i="7"/>
  <c r="AC3" i="7"/>
  <c r="AB3" i="7"/>
  <c r="AA3" i="7"/>
  <c r="Z3" i="7"/>
  <c r="Y3" i="7"/>
  <c r="X3" i="7"/>
  <c r="W3" i="7"/>
  <c r="V3" i="7"/>
  <c r="S3" i="7"/>
  <c r="R3" i="7"/>
  <c r="Q3" i="7"/>
  <c r="P3" i="7"/>
  <c r="O3" i="7"/>
  <c r="N3" i="7"/>
  <c r="M3" i="7"/>
  <c r="L3" i="7"/>
  <c r="K3" i="7"/>
  <c r="J3" i="7"/>
  <c r="I3" i="7"/>
  <c r="H3" i="7"/>
  <c r="F3" i="7"/>
  <c r="E3" i="7"/>
  <c r="D3" i="7"/>
  <c r="C3" i="7"/>
  <c r="B3" i="7"/>
  <c r="C45" i="2"/>
  <c r="H45" i="2"/>
  <c r="G45" i="2"/>
  <c r="F45" i="2"/>
  <c r="E45" i="2"/>
  <c r="D45" i="2"/>
  <c r="I45" i="2"/>
  <c r="A3" i="7"/>
  <c r="C5" i="8"/>
  <c r="B5" i="8"/>
  <c r="D1" i="8"/>
  <c r="E1" i="8" s="1"/>
  <c r="F1" i="8" s="1"/>
  <c r="A7" i="8"/>
  <c r="AE1" i="7"/>
  <c r="B6" i="4"/>
  <c r="C6" i="4" s="1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S6" i="4" s="1"/>
  <c r="T6" i="4" s="1"/>
  <c r="U6" i="4" s="1"/>
  <c r="V6" i="4" s="1"/>
  <c r="W6" i="4" s="1"/>
  <c r="Y6" i="4" s="1"/>
  <c r="Z6" i="4" s="1"/>
  <c r="AB6" i="4" s="1"/>
  <c r="AC6" i="4" s="1"/>
  <c r="AE6" i="4" s="1"/>
  <c r="AF6" i="4" s="1"/>
  <c r="AH6" i="4" s="1"/>
  <c r="AI6" i="4" s="1"/>
  <c r="AK6" i="4" s="1"/>
  <c r="AL6" i="4" s="1"/>
  <c r="AN6" i="4" s="1"/>
  <c r="AO6" i="4" s="1"/>
  <c r="AQ6" i="4" s="1"/>
  <c r="AR6" i="4" s="1"/>
  <c r="AT6" i="4" s="1"/>
  <c r="AV3" i="4"/>
  <c r="A43" i="2"/>
  <c r="AH1" i="7"/>
  <c r="AJ1" i="7"/>
  <c r="AK1" i="7" s="1"/>
  <c r="AG1" i="7"/>
  <c r="AI1" i="7"/>
  <c r="Q8" i="8"/>
  <c r="P8" i="8"/>
  <c r="S289" i="9" l="1"/>
  <c r="S288" i="9"/>
  <c r="S287" i="9"/>
  <c r="S286" i="9"/>
  <c r="S285" i="9"/>
  <c r="S283" i="9"/>
  <c r="S281" i="9"/>
  <c r="S284" i="9"/>
  <c r="S282" i="9"/>
  <c r="S280" i="9"/>
  <c r="S269" i="9"/>
  <c r="S267" i="9"/>
  <c r="S265" i="9"/>
  <c r="S263" i="9"/>
  <c r="S266" i="9"/>
  <c r="S262" i="9"/>
  <c r="S261" i="9"/>
  <c r="S268" i="9"/>
  <c r="S260" i="9"/>
  <c r="S264" i="9"/>
  <c r="S253" i="9"/>
  <c r="S259" i="9"/>
  <c r="S250" i="9"/>
  <c r="S258" i="9"/>
  <c r="S257" i="9"/>
  <c r="S254" i="9"/>
  <c r="S251" i="9"/>
  <c r="S255" i="9"/>
  <c r="S252" i="9"/>
  <c r="S256" i="9"/>
  <c r="S237" i="9"/>
  <c r="S233" i="9"/>
  <c r="S234" i="9"/>
  <c r="S231" i="9"/>
  <c r="S238" i="9"/>
  <c r="S235" i="9"/>
  <c r="S232" i="9"/>
  <c r="S239" i="9"/>
  <c r="S236" i="9"/>
  <c r="S230" i="9"/>
  <c r="S279" i="9"/>
  <c r="S277" i="9"/>
  <c r="S275" i="9"/>
  <c r="S273" i="9"/>
  <c r="S271" i="9"/>
  <c r="S278" i="9"/>
  <c r="S274" i="9"/>
  <c r="S270" i="9"/>
  <c r="S276" i="9"/>
  <c r="S272" i="9"/>
  <c r="S249" i="9"/>
  <c r="S245" i="9"/>
  <c r="S241" i="9"/>
  <c r="S247" i="9"/>
  <c r="S244" i="9"/>
  <c r="S248" i="9"/>
  <c r="S242" i="9"/>
  <c r="S246" i="9"/>
  <c r="S243" i="9"/>
  <c r="S240" i="9"/>
  <c r="S228" i="9"/>
  <c r="S224" i="9"/>
  <c r="S220" i="9"/>
  <c r="S227" i="9"/>
  <c r="S223" i="9"/>
  <c r="S226" i="9"/>
  <c r="S222" i="9"/>
  <c r="S229" i="9"/>
  <c r="S225" i="9"/>
  <c r="S221" i="9"/>
  <c r="S219" i="9"/>
  <c r="S215" i="9"/>
  <c r="S210" i="9"/>
  <c r="S218" i="9"/>
  <c r="S214" i="9"/>
  <c r="S212" i="9"/>
  <c r="S217" i="9"/>
  <c r="S213" i="9"/>
  <c r="S216" i="9"/>
  <c r="S211" i="9"/>
  <c r="AD7" i="8"/>
  <c r="AD1" i="8" s="1"/>
  <c r="W36" i="2"/>
  <c r="Q38" i="2"/>
  <c r="W34" i="2"/>
  <c r="N38" i="2"/>
  <c r="B38" i="2"/>
  <c r="E38" i="2"/>
  <c r="W33" i="2"/>
  <c r="H38" i="2"/>
  <c r="T38" i="2"/>
  <c r="W35" i="2"/>
  <c r="K38" i="2"/>
  <c r="W38" i="2" l="1"/>
  <c r="BY10" i="9" l="1"/>
  <c r="BZ10" i="9" s="1"/>
  <c r="CA10" i="9" s="1"/>
  <c r="CB10" i="9" s="1"/>
  <c r="CC10" i="9" s="1"/>
  <c r="CD10" i="9" s="1"/>
  <c r="CE10" i="9" s="1"/>
  <c r="CF10" i="9" s="1"/>
  <c r="DP10" i="9"/>
  <c r="DQ10" i="9" s="1"/>
  <c r="DR10" i="9" s="1"/>
  <c r="DS10" i="9" s="1"/>
  <c r="DT10" i="9" s="1"/>
  <c r="DU10" i="9" s="1"/>
  <c r="DV10" i="9" s="1"/>
  <c r="DW10" i="9" s="1"/>
  <c r="CV10" i="9"/>
  <c r="CW10" i="9" s="1"/>
  <c r="CX10" i="9" s="1"/>
  <c r="CH10" i="9"/>
  <c r="CI10" i="9" s="1"/>
  <c r="CJ10" i="9" s="1"/>
  <c r="CK10" i="9" s="1"/>
  <c r="CL10" i="9" s="1"/>
  <c r="CM10" i="9" s="1"/>
  <c r="CN10" i="9" s="1"/>
  <c r="CO10" i="9" s="1"/>
  <c r="DG10" i="9"/>
  <c r="DH10" i="9" s="1"/>
  <c r="DI10" i="9" s="1"/>
  <c r="DJ10" i="9" s="1"/>
  <c r="DK10" i="9" s="1"/>
  <c r="DL10" i="9" s="1"/>
  <c r="DM10" i="9" s="1"/>
  <c r="DN10" i="9" s="1"/>
  <c r="DP7" i="9" l="1"/>
  <c r="CY10" i="9"/>
  <c r="CZ10" i="9" s="1"/>
  <c r="DA10" i="9" s="1"/>
  <c r="DB10" i="9" s="1"/>
  <c r="DC10" i="9" s="1"/>
  <c r="AU10" i="9" s="1"/>
  <c r="DG7" i="9"/>
  <c r="CH7" i="9"/>
  <c r="W250" i="9" l="1"/>
  <c r="W230" i="9"/>
  <c r="W239" i="9"/>
  <c r="W270" i="9" l="1"/>
  <c r="W289" i="9"/>
  <c r="W254" i="9"/>
  <c r="W286" i="9"/>
  <c r="W284" i="9"/>
  <c r="W251" i="9"/>
  <c r="W282" i="9"/>
  <c r="W259" i="9"/>
  <c r="W256" i="9"/>
  <c r="W242" i="9"/>
  <c r="W278" i="9"/>
  <c r="W232" i="9"/>
  <c r="W261" i="9"/>
  <c r="W246" i="9"/>
  <c r="W279" i="9"/>
  <c r="W266" i="9"/>
  <c r="W235" i="9"/>
  <c r="W253" i="9"/>
  <c r="W285" i="9"/>
  <c r="W255" i="9"/>
  <c r="W252" i="9"/>
  <c r="W269" i="9"/>
  <c r="W272" i="9"/>
  <c r="W271" i="9"/>
  <c r="W247" i="9"/>
  <c r="W277" i="9"/>
  <c r="W264" i="9"/>
  <c r="W275" i="9"/>
  <c r="W281" i="9"/>
  <c r="W274" i="9"/>
  <c r="W237" i="9"/>
  <c r="W257" i="9"/>
  <c r="W267" i="9"/>
  <c r="W273" i="9"/>
  <c r="W263" i="9"/>
  <c r="W287" i="9"/>
  <c r="W248" i="9"/>
  <c r="W288" i="9"/>
  <c r="W233" i="9"/>
  <c r="W268" i="9"/>
  <c r="W265" i="9"/>
  <c r="W244" i="9"/>
  <c r="W276" i="9"/>
  <c r="W258" i="9"/>
  <c r="W234" i="9"/>
  <c r="W236" i="9"/>
  <c r="W241" i="9"/>
  <c r="W283" i="9"/>
  <c r="W231" i="9"/>
  <c r="W238" i="9"/>
  <c r="W249" i="9"/>
  <c r="W245" i="9"/>
  <c r="W262" i="9"/>
  <c r="W243" i="9"/>
  <c r="W240" i="9"/>
  <c r="W260" i="9"/>
  <c r="AP273" i="9"/>
  <c r="I12" i="7"/>
  <c r="L74" i="7"/>
  <c r="AQ257" i="9"/>
  <c r="H44" i="7"/>
  <c r="Z81" i="7"/>
  <c r="Z38" i="7"/>
  <c r="K43" i="7"/>
  <c r="AP275" i="9"/>
  <c r="K13" i="7"/>
  <c r="Z14" i="7"/>
  <c r="AP231" i="9"/>
  <c r="AQ274" i="9"/>
  <c r="K48" i="7"/>
  <c r="Q77" i="7"/>
  <c r="J42" i="7"/>
  <c r="J29" i="7"/>
  <c r="H30" i="7"/>
  <c r="AQ297" i="9"/>
  <c r="J46" i="7"/>
  <c r="J88" i="7"/>
  <c r="Q35" i="7"/>
  <c r="AP245" i="9"/>
  <c r="H67" i="7"/>
  <c r="H73" i="7"/>
  <c r="AP235" i="9"/>
  <c r="AQ248" i="9"/>
  <c r="AQ291" i="9"/>
  <c r="Q60" i="7"/>
  <c r="I75" i="7"/>
  <c r="A2" i="7"/>
  <c r="Q88" i="7"/>
  <c r="Z23" i="7"/>
  <c r="H68" i="7"/>
  <c r="AP286" i="9"/>
  <c r="L46" i="7"/>
  <c r="AN257" i="9"/>
  <c r="I20" i="7"/>
  <c r="Z45" i="7"/>
  <c r="AQ232" i="9"/>
  <c r="AQ228" i="9"/>
  <c r="AP226" i="9"/>
  <c r="L76" i="7"/>
  <c r="Q82" i="7"/>
  <c r="I63" i="7"/>
  <c r="Z30" i="7"/>
  <c r="AN241" i="9"/>
  <c r="L25" i="7"/>
  <c r="AO251" i="9"/>
  <c r="K50" i="7"/>
  <c r="AN2" i="7"/>
  <c r="K24" i="7"/>
  <c r="J75" i="7"/>
  <c r="AO248" i="9"/>
  <c r="R32" i="7"/>
  <c r="I40" i="7"/>
  <c r="Z31" i="7"/>
  <c r="I66" i="7"/>
  <c r="L18" i="7"/>
  <c r="R61" i="7"/>
  <c r="I22" i="7"/>
  <c r="H37" i="7"/>
  <c r="AO282" i="9"/>
  <c r="Z39" i="7"/>
  <c r="K12" i="7"/>
  <c r="L40" i="7"/>
  <c r="AQ2" i="7"/>
  <c r="K2" i="7"/>
  <c r="K53" i="7"/>
  <c r="Q67" i="7"/>
  <c r="AP221" i="9"/>
  <c r="AO252" i="9"/>
  <c r="AQ245" i="9"/>
  <c r="Q73" i="7"/>
  <c r="K76" i="7"/>
  <c r="AQ210" i="9"/>
  <c r="Q45" i="7"/>
  <c r="AQ296" i="9"/>
  <c r="H84" i="7"/>
  <c r="AP236" i="9"/>
  <c r="J74" i="7"/>
  <c r="AE2" i="7"/>
  <c r="AQ213" i="9"/>
  <c r="H82" i="7"/>
  <c r="R26" i="7"/>
  <c r="K89" i="7"/>
  <c r="R17" i="7"/>
  <c r="I49" i="7"/>
  <c r="AN282" i="9"/>
  <c r="Z72" i="7"/>
  <c r="L31" i="7"/>
  <c r="R35" i="7"/>
  <c r="R78" i="7"/>
  <c r="AQ261" i="9"/>
  <c r="AO225" i="9"/>
  <c r="J36" i="7"/>
  <c r="Z34" i="7"/>
  <c r="H86" i="7"/>
  <c r="I25" i="7"/>
  <c r="L17" i="7"/>
  <c r="D2" i="7"/>
  <c r="R87" i="7"/>
  <c r="R49" i="7"/>
  <c r="H16" i="7"/>
  <c r="I51" i="7"/>
  <c r="AQ216" i="9"/>
  <c r="J76" i="7"/>
  <c r="AO231" i="9"/>
  <c r="Z74" i="7"/>
  <c r="K41" i="7"/>
  <c r="AJ2" i="7"/>
  <c r="L57" i="7"/>
  <c r="R64" i="7"/>
  <c r="AQ270" i="9"/>
  <c r="AO233" i="9"/>
  <c r="AN280" i="9"/>
  <c r="I89" i="7"/>
  <c r="AN270" i="9"/>
  <c r="AO261" i="9"/>
  <c r="R75" i="7"/>
  <c r="AQ251" i="9"/>
  <c r="K64" i="7"/>
  <c r="R80" i="7"/>
  <c r="I35" i="7"/>
  <c r="Q65" i="7"/>
  <c r="I55" i="7"/>
  <c r="R18" i="7"/>
  <c r="L36" i="7"/>
  <c r="V201" i="9"/>
  <c r="D207" i="9"/>
  <c r="H88" i="7"/>
  <c r="J11" i="7"/>
  <c r="J65" i="7"/>
  <c r="Z64" i="7"/>
  <c r="AP284" i="9"/>
  <c r="K65" i="7"/>
  <c r="R82" i="7"/>
  <c r="Q89" i="7"/>
  <c r="I45" i="7"/>
  <c r="I30" i="7"/>
  <c r="Q81" i="7"/>
  <c r="H65" i="7"/>
  <c r="AQ295" i="9"/>
  <c r="H58" i="7"/>
  <c r="L52" i="7"/>
  <c r="Z24" i="7"/>
  <c r="AP242" i="9"/>
  <c r="L53" i="7"/>
  <c r="Z82" i="7"/>
  <c r="Z78" i="7"/>
  <c r="Q62" i="7"/>
  <c r="AQ278" i="9"/>
  <c r="AN232" i="9"/>
  <c r="AQ281" i="9"/>
  <c r="H87" i="7"/>
  <c r="Q22" i="7"/>
  <c r="L27" i="7"/>
  <c r="R31" i="7"/>
  <c r="I26" i="7"/>
  <c r="AO275" i="9"/>
  <c r="Y2" i="7"/>
  <c r="K11" i="7"/>
  <c r="I32" i="7"/>
  <c r="AP266" i="9"/>
  <c r="R60" i="7"/>
  <c r="AP243" i="9"/>
  <c r="Z11" i="7"/>
  <c r="AP251" i="9"/>
  <c r="AP264" i="9"/>
  <c r="L73" i="7"/>
  <c r="Q21" i="7"/>
  <c r="J17" i="7"/>
  <c r="I74" i="7"/>
  <c r="R37" i="7"/>
  <c r="AA2" i="7"/>
  <c r="L72" i="7"/>
  <c r="AN246" i="9"/>
  <c r="Z85" i="7"/>
  <c r="AN258" i="9"/>
  <c r="AN276" i="9"/>
  <c r="Z65" i="7"/>
  <c r="K59" i="7"/>
  <c r="AP282" i="9"/>
  <c r="K44" i="7"/>
  <c r="AQ203" i="9"/>
  <c r="I13" i="7"/>
  <c r="R22" i="7"/>
  <c r="H25" i="7"/>
  <c r="R21" i="7"/>
  <c r="R28" i="7"/>
  <c r="J41" i="7"/>
  <c r="AO281" i="9"/>
  <c r="Q44" i="7"/>
  <c r="H63" i="7"/>
  <c r="AP257" i="9"/>
  <c r="R55" i="7"/>
  <c r="Q28" i="7"/>
  <c r="J27" i="7"/>
  <c r="Q27" i="7"/>
  <c r="AO240" i="9"/>
  <c r="J56" i="7"/>
  <c r="AQ292" i="9"/>
  <c r="Q20" i="7"/>
  <c r="P2" i="7"/>
  <c r="U2" i="7"/>
  <c r="AP258" i="9"/>
  <c r="AQ273" i="9"/>
  <c r="H28" i="7"/>
  <c r="Z40" i="7"/>
  <c r="K17" i="7"/>
  <c r="Q12" i="7"/>
  <c r="R56" i="7"/>
  <c r="AP265" i="9"/>
  <c r="AO268" i="9"/>
  <c r="J38" i="7"/>
  <c r="H60" i="7"/>
  <c r="AO235" i="9"/>
  <c r="AP225" i="9"/>
  <c r="Q39" i="7"/>
  <c r="H38" i="7"/>
  <c r="R76" i="7"/>
  <c r="I57" i="7"/>
  <c r="R2" i="7"/>
  <c r="J21" i="7"/>
  <c r="R47" i="7"/>
  <c r="H15" i="7"/>
  <c r="I83" i="7"/>
  <c r="Z83" i="7"/>
  <c r="L64" i="7"/>
  <c r="AN283" i="9"/>
  <c r="L77" i="7"/>
  <c r="K37" i="7"/>
  <c r="R86" i="7"/>
  <c r="L49" i="7"/>
  <c r="AF2" i="7"/>
  <c r="J19" i="7"/>
  <c r="I15" i="7"/>
  <c r="H57" i="7"/>
  <c r="J79" i="7"/>
  <c r="H29" i="7"/>
  <c r="I54" i="7"/>
  <c r="K54" i="7"/>
  <c r="AN277" i="9"/>
  <c r="L15" i="7"/>
  <c r="AQ252" i="9"/>
  <c r="AO286" i="9"/>
  <c r="J37" i="7"/>
  <c r="R53" i="7"/>
  <c r="AO285" i="9"/>
  <c r="I56" i="7"/>
  <c r="Z89" i="7"/>
  <c r="AQ287" i="9"/>
  <c r="Q48" i="7"/>
  <c r="Z67" i="7"/>
  <c r="AQ294" i="9"/>
  <c r="H22" i="7"/>
  <c r="AQ225" i="9"/>
  <c r="R50" i="7"/>
  <c r="Z22" i="7"/>
  <c r="AN256" i="9"/>
  <c r="I298" i="9"/>
  <c r="AA284" i="9"/>
  <c r="Q66" i="7"/>
  <c r="K74" i="7"/>
  <c r="AO278" i="9"/>
  <c r="R20" i="7"/>
  <c r="H21" i="7"/>
  <c r="R16" i="7"/>
  <c r="J58" i="7"/>
  <c r="Z35" i="7"/>
  <c r="AO245" i="9"/>
  <c r="H12" i="7"/>
  <c r="Z71" i="7"/>
  <c r="Q51" i="7"/>
  <c r="K33" i="7"/>
  <c r="Q78" i="7"/>
  <c r="L85" i="7"/>
  <c r="R51" i="7"/>
  <c r="L13" i="7"/>
  <c r="H70" i="7"/>
  <c r="AO280" i="9"/>
  <c r="Z59" i="7"/>
  <c r="AP254" i="9"/>
  <c r="AQ238" i="9"/>
  <c r="R14" i="7"/>
  <c r="K56" i="7"/>
  <c r="AO257" i="9"/>
  <c r="I48" i="7"/>
  <c r="AQ299" i="9"/>
  <c r="AQ218" i="9"/>
  <c r="H41" i="7"/>
  <c r="J51" i="7"/>
  <c r="H36" i="7"/>
  <c r="AN266" i="9"/>
  <c r="Z80" i="7"/>
  <c r="AP2" i="7"/>
  <c r="Q70" i="7"/>
  <c r="H35" i="7"/>
  <c r="AO242" i="9"/>
  <c r="J64" i="7"/>
  <c r="L79" i="7"/>
  <c r="J87" i="7"/>
  <c r="H47" i="7"/>
  <c r="AP224" i="9"/>
  <c r="Z70" i="7"/>
  <c r="AP262" i="9"/>
  <c r="AO256" i="9"/>
  <c r="K57" i="7"/>
  <c r="Z55" i="7"/>
  <c r="AQ244" i="9"/>
  <c r="J28" i="7"/>
  <c r="Z12" i="7"/>
  <c r="AO258" i="9"/>
  <c r="AN261" i="9"/>
  <c r="K88" i="7"/>
  <c r="L59" i="7"/>
  <c r="L43" i="7"/>
  <c r="Q64" i="7"/>
  <c r="Z21" i="7"/>
  <c r="H42" i="7"/>
  <c r="AP241" i="9"/>
  <c r="AQ254" i="9"/>
  <c r="K73" i="7"/>
  <c r="J49" i="7"/>
  <c r="J20" i="7"/>
  <c r="L56" i="7"/>
  <c r="J12" i="7"/>
  <c r="AN260" i="9"/>
  <c r="K75" i="7"/>
  <c r="Q72" i="7"/>
  <c r="Q46" i="7"/>
  <c r="H71" i="7"/>
  <c r="AN264" i="9"/>
  <c r="Z15" i="7"/>
  <c r="K58" i="7"/>
  <c r="J24" i="7"/>
  <c r="L33" i="7"/>
  <c r="R88" i="7"/>
  <c r="K42" i="7"/>
  <c r="AP244" i="9"/>
  <c r="R15" i="7"/>
  <c r="K35" i="7"/>
  <c r="L20" i="7"/>
  <c r="Z75" i="7"/>
  <c r="H33" i="7"/>
  <c r="L34" i="7"/>
  <c r="I87" i="7"/>
  <c r="L69" i="7"/>
  <c r="J44" i="7"/>
  <c r="Q29" i="7"/>
  <c r="K62" i="7"/>
  <c r="J48" i="7"/>
  <c r="AN248" i="9"/>
  <c r="J32" i="7"/>
  <c r="I2" i="7"/>
  <c r="AP238" i="9"/>
  <c r="J43" i="7"/>
  <c r="L48" i="7"/>
  <c r="Z29" i="7"/>
  <c r="I69" i="7"/>
  <c r="K34" i="7"/>
  <c r="H11" i="7"/>
  <c r="L39" i="7"/>
  <c r="G2" i="7"/>
  <c r="AO2" i="7"/>
  <c r="H78" i="7"/>
  <c r="Q71" i="7"/>
  <c r="AP253" i="9"/>
  <c r="Z37" i="7"/>
  <c r="Q18" i="7"/>
  <c r="B2" i="7"/>
  <c r="AN233" i="9"/>
  <c r="R30" i="7"/>
  <c r="AN228" i="9"/>
  <c r="J86" i="7"/>
  <c r="AP248" i="9"/>
  <c r="AO270" i="9"/>
  <c r="I72" i="7"/>
  <c r="AP268" i="9"/>
  <c r="J39" i="7"/>
  <c r="I79" i="7"/>
  <c r="AQ266" i="9"/>
  <c r="R29" i="7"/>
  <c r="V2" i="7"/>
  <c r="Q47" i="7"/>
  <c r="AQ227" i="9"/>
  <c r="R58" i="7"/>
  <c r="AP252" i="9"/>
  <c r="R62" i="7"/>
  <c r="Z77" i="7"/>
  <c r="K38" i="7"/>
  <c r="H18" i="7"/>
  <c r="H80" i="7"/>
  <c r="AP240" i="9"/>
  <c r="L38" i="7"/>
  <c r="H75" i="7"/>
  <c r="I70" i="7"/>
  <c r="AN271" i="9"/>
  <c r="L14" i="7"/>
  <c r="R23" i="7"/>
  <c r="AQ285" i="9"/>
  <c r="Q40" i="7"/>
  <c r="Q16" i="7"/>
  <c r="AN243" i="9"/>
  <c r="AQ293" i="9"/>
  <c r="I31" i="7"/>
  <c r="AO244" i="9"/>
  <c r="J47" i="7"/>
  <c r="J22" i="7"/>
  <c r="L80" i="7"/>
  <c r="K68" i="7"/>
  <c r="Q57" i="7"/>
  <c r="AQ233" i="9"/>
  <c r="Z47" i="7"/>
  <c r="AP280" i="9"/>
  <c r="AN224" i="9"/>
  <c r="R57" i="7"/>
  <c r="I86" i="7"/>
  <c r="AQ277" i="9"/>
  <c r="R67" i="7"/>
  <c r="R72" i="7"/>
  <c r="R68" i="7"/>
  <c r="AQ214" i="9"/>
  <c r="AQ262" i="9"/>
  <c r="L295" i="9"/>
  <c r="AP234" i="9"/>
  <c r="AM207" i="9"/>
  <c r="AB264" i="9"/>
  <c r="Z63" i="7"/>
  <c r="AQ230" i="9"/>
  <c r="AV287" i="9"/>
  <c r="S33" i="7"/>
  <c r="R70" i="7"/>
  <c r="H24" i="7"/>
  <c r="S77" i="7"/>
  <c r="AM203" i="9"/>
  <c r="R19" i="7"/>
  <c r="AO288" i="9"/>
  <c r="F290" i="9"/>
  <c r="AB240" i="9"/>
  <c r="J26" i="7"/>
  <c r="J73" i="7"/>
  <c r="AX239" i="9"/>
  <c r="M206" i="9"/>
  <c r="L61" i="7"/>
  <c r="H76" i="7"/>
  <c r="AX247" i="9"/>
  <c r="AX246" i="9"/>
  <c r="AQ268" i="9"/>
  <c r="Z20" i="7"/>
  <c r="S88" i="7"/>
  <c r="AU297" i="9"/>
  <c r="AO264" i="9"/>
  <c r="AX276" i="9"/>
  <c r="E290" i="9"/>
  <c r="I34" i="7"/>
  <c r="J84" i="7"/>
  <c r="Y292" i="9"/>
  <c r="AA211" i="9"/>
  <c r="I46" i="7"/>
  <c r="M2" i="7"/>
  <c r="S38" i="7"/>
  <c r="AV291" i="9"/>
  <c r="Z68" i="7"/>
  <c r="R81" i="7"/>
  <c r="AU209" i="9"/>
  <c r="AW268" i="9"/>
  <c r="I33" i="7"/>
  <c r="H55" i="7"/>
  <c r="AV243" i="9"/>
  <c r="AA241" i="9"/>
  <c r="Q83" i="7"/>
  <c r="Q80" i="7"/>
  <c r="AC207" i="9"/>
  <c r="AX241" i="9"/>
  <c r="AP227" i="9"/>
  <c r="H81" i="7"/>
  <c r="H299" i="9"/>
  <c r="AB281" i="9"/>
  <c r="Z2" i="7"/>
  <c r="Z17" i="7"/>
  <c r="AX281" i="9"/>
  <c r="C296" i="9"/>
  <c r="AN255" i="9"/>
  <c r="AP228" i="9"/>
  <c r="AA246" i="9"/>
  <c r="K14" i="7"/>
  <c r="AQ272" i="9"/>
  <c r="AN287" i="9"/>
  <c r="AX268" i="9"/>
  <c r="Q74" i="7"/>
  <c r="AN245" i="9"/>
  <c r="AO276" i="9"/>
  <c r="AU223" i="9"/>
  <c r="U205" i="9"/>
  <c r="Z44" i="7"/>
  <c r="AB2" i="7"/>
  <c r="AB292" i="9"/>
  <c r="AA233" i="9"/>
  <c r="Q26" i="7"/>
  <c r="AQ212" i="9"/>
  <c r="A257" i="9"/>
  <c r="AX238" i="9"/>
  <c r="AQ263" i="9"/>
  <c r="I17" i="7"/>
  <c r="W292" i="9"/>
  <c r="AA237" i="9"/>
  <c r="AQ246" i="9"/>
  <c r="L2" i="7"/>
  <c r="A295" i="9"/>
  <c r="R59" i="7"/>
  <c r="I84" i="7"/>
  <c r="AP287" i="9"/>
  <c r="T298" i="9"/>
  <c r="Z61" i="7"/>
  <c r="H32" i="7"/>
  <c r="AU240" i="9"/>
  <c r="L42" i="7"/>
  <c r="AQ260" i="9"/>
  <c r="AN227" i="9"/>
  <c r="AA282" i="9"/>
  <c r="R52" i="7"/>
  <c r="Z62" i="7"/>
  <c r="Q79" i="7"/>
  <c r="K294" i="9"/>
  <c r="AQ275" i="9"/>
  <c r="J15" i="7"/>
  <c r="H2" i="7"/>
  <c r="AS205" i="9"/>
  <c r="R36" i="7"/>
  <c r="L71" i="7"/>
  <c r="Q41" i="7"/>
  <c r="AW294" i="9"/>
  <c r="AV209" i="9"/>
  <c r="I43" i="7"/>
  <c r="AQ286" i="9"/>
  <c r="AB259" i="9"/>
  <c r="AQ247" i="9"/>
  <c r="AN231" i="9"/>
  <c r="Q49" i="7"/>
  <c r="AX206" i="9"/>
  <c r="AP246" i="9"/>
  <c r="I77" i="7"/>
  <c r="L30" i="7"/>
  <c r="A240" i="9"/>
  <c r="AQ267" i="9"/>
  <c r="AQ282" i="9"/>
  <c r="K15" i="7"/>
  <c r="U209" i="9"/>
  <c r="AB244" i="9"/>
  <c r="J82" i="7"/>
  <c r="Q34" i="7"/>
  <c r="B296" i="9"/>
  <c r="AW283" i="9"/>
  <c r="AU204" i="9"/>
  <c r="AB253" i="9"/>
  <c r="AV278" i="9"/>
  <c r="AX205" i="9"/>
  <c r="AW227" i="9"/>
  <c r="C204" i="9"/>
  <c r="AB293" i="9"/>
  <c r="AX227" i="9"/>
  <c r="A260" i="9"/>
  <c r="Q75" i="7"/>
  <c r="I297" i="9"/>
  <c r="U292" i="9"/>
  <c r="AQ217" i="9"/>
  <c r="AP276" i="9"/>
  <c r="AW254" i="9"/>
  <c r="AV292" i="9"/>
  <c r="AP297" i="9"/>
  <c r="AK201" i="9"/>
  <c r="AA215" i="9"/>
  <c r="AX208" i="9"/>
  <c r="A244" i="9"/>
  <c r="Q11" i="7"/>
  <c r="AW210" i="9"/>
  <c r="A253" i="9"/>
  <c r="G299" i="9"/>
  <c r="R25" i="7"/>
  <c r="AQ237" i="9"/>
  <c r="AX293" i="9"/>
  <c r="A212" i="9"/>
  <c r="L293" i="9"/>
  <c r="B205" i="9"/>
  <c r="AN299" i="9"/>
  <c r="AB263" i="9"/>
  <c r="AJ207" i="9"/>
  <c r="AO215" i="9"/>
  <c r="AW207" i="9"/>
  <c r="S41" i="7"/>
  <c r="K204" i="9"/>
  <c r="AW289" i="9"/>
  <c r="AW201" i="9"/>
  <c r="AT203" i="9"/>
  <c r="AN230" i="9"/>
  <c r="K63" i="7"/>
  <c r="S83" i="7"/>
  <c r="AC205" i="9"/>
  <c r="V291" i="9"/>
  <c r="AV228" i="9"/>
  <c r="AW257" i="9"/>
  <c r="AW242" i="9"/>
  <c r="S55" i="7"/>
  <c r="AU228" i="9"/>
  <c r="AW218" i="9"/>
  <c r="T208" i="9"/>
  <c r="AW208" i="9"/>
  <c r="AV214" i="9"/>
  <c r="S48" i="7"/>
  <c r="L66" i="7"/>
  <c r="S45" i="7"/>
  <c r="AB291" i="9"/>
  <c r="AQ240" i="9"/>
  <c r="H10" i="7"/>
  <c r="AB274" i="9"/>
  <c r="AK205" i="9"/>
  <c r="AN208" i="9"/>
  <c r="AX258" i="9"/>
  <c r="AA242" i="9"/>
  <c r="AU224" i="9"/>
  <c r="AQ288" i="9"/>
  <c r="R39" i="7"/>
  <c r="R77" i="7"/>
  <c r="J89" i="7"/>
  <c r="Q38" i="7"/>
  <c r="Q54" i="7"/>
  <c r="I47" i="7"/>
  <c r="J35" i="7"/>
  <c r="Z46" i="7"/>
  <c r="AP233" i="9"/>
  <c r="Z84" i="7"/>
  <c r="AP232" i="9"/>
  <c r="K49" i="7"/>
  <c r="L44" i="7"/>
  <c r="L41" i="7"/>
  <c r="I38" i="7"/>
  <c r="AQ231" i="9"/>
  <c r="J59" i="7"/>
  <c r="Z73" i="7"/>
  <c r="AQ236" i="9"/>
  <c r="AO284" i="9"/>
  <c r="I29" i="7"/>
  <c r="Q59" i="7"/>
  <c r="AP261" i="9"/>
  <c r="AQ215" i="9"/>
  <c r="J70" i="7"/>
  <c r="J30" i="7"/>
  <c r="L82" i="7"/>
  <c r="AQ235" i="9"/>
  <c r="Q76" i="7"/>
  <c r="AO223" i="9"/>
  <c r="K26" i="7"/>
  <c r="R207" i="9"/>
  <c r="AQ298" i="9"/>
  <c r="Z291" i="9"/>
  <c r="Q208" i="9"/>
  <c r="K87" i="7"/>
  <c r="AO274" i="9"/>
  <c r="R12" i="7"/>
  <c r="E299" i="9"/>
  <c r="H45" i="7"/>
  <c r="Z60" i="7"/>
  <c r="D299" i="9"/>
  <c r="S295" i="9"/>
  <c r="Q84" i="7"/>
  <c r="I82" i="7"/>
  <c r="AQ222" i="9"/>
  <c r="AB203" i="9"/>
  <c r="AQ290" i="9"/>
  <c r="Z76" i="7"/>
  <c r="AN221" i="9"/>
  <c r="AW247" i="9"/>
  <c r="Z56" i="7"/>
  <c r="I39" i="7"/>
  <c r="S292" i="9"/>
  <c r="V299" i="9"/>
  <c r="J52" i="7"/>
  <c r="L63" i="7"/>
  <c r="P207" i="9"/>
  <c r="AU272" i="9"/>
  <c r="K31" i="7"/>
  <c r="AT299" i="9"/>
  <c r="S297" i="9"/>
  <c r="H48" i="7"/>
  <c r="Q36" i="7"/>
  <c r="AU270" i="9"/>
  <c r="AV289" i="9"/>
  <c r="H31" i="7"/>
  <c r="I81" i="7"/>
  <c r="AB297" i="9"/>
  <c r="T201" i="9"/>
  <c r="I28" i="7"/>
  <c r="Q2" i="7"/>
  <c r="D291" i="9"/>
  <c r="AO297" i="9"/>
  <c r="H89" i="7"/>
  <c r="AN286" i="9"/>
  <c r="AN254" i="9"/>
  <c r="AX292" i="9"/>
  <c r="AN288" i="9"/>
  <c r="AN275" i="9"/>
  <c r="AW279" i="9"/>
  <c r="E296" i="9"/>
  <c r="J10" i="7"/>
  <c r="I62" i="7"/>
  <c r="E298" i="9"/>
  <c r="AP290" i="9"/>
  <c r="AP274" i="9"/>
  <c r="J25" i="7"/>
  <c r="AO291" i="9"/>
  <c r="A278" i="9"/>
  <c r="AP230" i="9"/>
  <c r="AO232" i="9"/>
  <c r="Q295" i="9"/>
  <c r="AV237" i="9"/>
  <c r="AO272" i="9"/>
  <c r="AD2" i="7"/>
  <c r="AW267" i="9"/>
  <c r="U299" i="9"/>
  <c r="AQ280" i="9"/>
  <c r="I27" i="7"/>
  <c r="AB213" i="9"/>
  <c r="AU284" i="9"/>
  <c r="AQ250" i="9"/>
  <c r="H54" i="7"/>
  <c r="L291" i="9"/>
  <c r="Q294" i="9"/>
  <c r="H17" i="7"/>
  <c r="AP271" i="9"/>
  <c r="E294" i="9"/>
  <c r="AS295" i="9"/>
  <c r="AQ256" i="9"/>
  <c r="I10" i="7"/>
  <c r="AW243" i="9"/>
  <c r="X292" i="9"/>
  <c r="AN274" i="9"/>
  <c r="AO253" i="9"/>
  <c r="AO218" i="9"/>
  <c r="AT206" i="9"/>
  <c r="R46" i="7"/>
  <c r="H83" i="7"/>
  <c r="AV251" i="9"/>
  <c r="AX273" i="9"/>
  <c r="R40" i="7"/>
  <c r="A299" i="9"/>
  <c r="AV257" i="9"/>
  <c r="J16" i="7"/>
  <c r="AQ242" i="9"/>
  <c r="W204" i="9"/>
  <c r="AH209" i="9"/>
  <c r="AO234" i="9"/>
  <c r="E2" i="7"/>
  <c r="AV260" i="9"/>
  <c r="AW272" i="9"/>
  <c r="AQ224" i="9"/>
  <c r="AO266" i="9"/>
  <c r="AU293" i="9"/>
  <c r="D295" i="9"/>
  <c r="AP255" i="9"/>
  <c r="AP281" i="9"/>
  <c r="AU258" i="9"/>
  <c r="AA266" i="9"/>
  <c r="H26" i="7"/>
  <c r="AN240" i="9"/>
  <c r="AX237" i="9"/>
  <c r="S49" i="7"/>
  <c r="K60" i="7"/>
  <c r="Z13" i="7"/>
  <c r="AS299" i="9"/>
  <c r="AJ201" i="9"/>
  <c r="Z52" i="7"/>
  <c r="AO263" i="9"/>
  <c r="AV212" i="9"/>
  <c r="AL206" i="9"/>
  <c r="J34" i="7"/>
  <c r="K40" i="7"/>
  <c r="K78" i="7"/>
  <c r="AR207" i="9"/>
  <c r="AX289" i="9"/>
  <c r="K61" i="7"/>
  <c r="AI2" i="7"/>
  <c r="AX216" i="9"/>
  <c r="S47" i="7"/>
  <c r="AB254" i="9"/>
  <c r="L201" i="9"/>
  <c r="AX232" i="9"/>
  <c r="AV286" i="9"/>
  <c r="AX253" i="9"/>
  <c r="AX229" i="9"/>
  <c r="S58" i="7"/>
  <c r="B201" i="9"/>
  <c r="AW241" i="9"/>
  <c r="I24" i="7"/>
  <c r="F201" i="9"/>
  <c r="Y201" i="9"/>
  <c r="Q42" i="7"/>
  <c r="J61" i="7"/>
  <c r="M205" i="9"/>
  <c r="T206" i="9"/>
  <c r="AC201" i="9"/>
  <c r="AW263" i="9"/>
  <c r="T207" i="9"/>
  <c r="AW216" i="9"/>
  <c r="U12" i="2"/>
  <c r="AA224" i="9"/>
  <c r="AO222" i="9"/>
  <c r="A211" i="9"/>
  <c r="AU216" i="9"/>
  <c r="AO243" i="9"/>
  <c r="J68" i="7"/>
  <c r="AW222" i="9"/>
  <c r="AW225" i="9"/>
  <c r="Y295" i="9"/>
  <c r="AJ209" i="9"/>
  <c r="M209" i="9"/>
  <c r="AV227" i="9"/>
  <c r="P204" i="9"/>
  <c r="H208" i="9"/>
  <c r="V206" i="9"/>
  <c r="AP295" i="9"/>
  <c r="S16" i="2"/>
  <c r="AO241" i="9"/>
  <c r="G293" i="9"/>
  <c r="AB287" i="9"/>
  <c r="K10" i="7"/>
  <c r="AP247" i="9"/>
  <c r="K203" i="9"/>
  <c r="AT293" i="9"/>
  <c r="S16" i="7"/>
  <c r="J209" i="9"/>
  <c r="A266" i="9"/>
  <c r="AP213" i="9"/>
  <c r="AB269" i="9"/>
  <c r="AX296" i="9"/>
  <c r="S65" i="7"/>
  <c r="B206" i="9"/>
  <c r="A229" i="9"/>
  <c r="AU280" i="9"/>
  <c r="E201" i="9"/>
  <c r="AM2" i="7"/>
  <c r="AN296" i="9"/>
  <c r="O204" i="9"/>
  <c r="J50" i="7"/>
  <c r="Q37" i="7"/>
  <c r="A290" i="9"/>
  <c r="AW219" i="9"/>
  <c r="AU246" i="9"/>
  <c r="S67" i="7"/>
  <c r="U290" i="9"/>
  <c r="AT291" i="9"/>
  <c r="V208" i="9"/>
  <c r="S207" i="9"/>
  <c r="AX285" i="9"/>
  <c r="AU250" i="9"/>
  <c r="Y207" i="9"/>
  <c r="I76" i="7"/>
  <c r="H292" i="9"/>
  <c r="AW276" i="9"/>
  <c r="L37" i="7"/>
  <c r="K51" i="7"/>
  <c r="AV256" i="9"/>
  <c r="AG206" i="9"/>
  <c r="AX209" i="9"/>
  <c r="AG207" i="9"/>
  <c r="AA232" i="9"/>
  <c r="AN295" i="9"/>
  <c r="AA210" i="9"/>
  <c r="AP216" i="9"/>
  <c r="AH208" i="9"/>
  <c r="AV246" i="9"/>
  <c r="AW204" i="9"/>
  <c r="I44" i="7"/>
  <c r="AN285" i="9"/>
  <c r="A203" i="9"/>
  <c r="AU259" i="9"/>
  <c r="I73" i="7"/>
  <c r="AO273" i="9"/>
  <c r="I16" i="7"/>
  <c r="J85" i="7"/>
  <c r="Z33" i="7"/>
  <c r="R43" i="7"/>
  <c r="L81" i="7"/>
  <c r="I88" i="7"/>
  <c r="AO277" i="9"/>
  <c r="AN247" i="9"/>
  <c r="J2" i="7"/>
  <c r="AN244" i="9"/>
  <c r="H64" i="7"/>
  <c r="AP278" i="9"/>
  <c r="AN267" i="9"/>
  <c r="AO227" i="9"/>
  <c r="I42" i="7"/>
  <c r="L78" i="7"/>
  <c r="AO237" i="9"/>
  <c r="I52" i="7"/>
  <c r="H46" i="7"/>
  <c r="L45" i="7"/>
  <c r="L89" i="7"/>
  <c r="K77" i="7"/>
  <c r="K82" i="7"/>
  <c r="K72" i="7"/>
  <c r="AP277" i="9"/>
  <c r="AN272" i="9"/>
  <c r="AP222" i="9"/>
  <c r="AO230" i="9"/>
  <c r="J62" i="7"/>
  <c r="AO265" i="9"/>
  <c r="S296" i="9"/>
  <c r="H61" i="7"/>
  <c r="AV263" i="9"/>
  <c r="X204" i="9"/>
  <c r="K86" i="7"/>
  <c r="AN250" i="9"/>
  <c r="E203" i="9"/>
  <c r="AB233" i="9"/>
  <c r="Z57" i="7"/>
  <c r="AN273" i="9"/>
  <c r="AP218" i="9"/>
  <c r="L209" i="9"/>
  <c r="L83" i="7"/>
  <c r="H72" i="7"/>
  <c r="Q299" i="9"/>
  <c r="AA299" i="9"/>
  <c r="I21" i="7"/>
  <c r="R41" i="7"/>
  <c r="A243" i="9"/>
  <c r="AX234" i="9"/>
  <c r="AQ209" i="9"/>
  <c r="AO238" i="9"/>
  <c r="AX256" i="9"/>
  <c r="AV235" i="9"/>
  <c r="AN242" i="9"/>
  <c r="H79" i="7"/>
  <c r="S46" i="7"/>
  <c r="AV249" i="9"/>
  <c r="Q17" i="7"/>
  <c r="AB288" i="9"/>
  <c r="S203" i="9"/>
  <c r="K32" i="7"/>
  <c r="C2" i="7"/>
  <c r="AX287" i="9"/>
  <c r="AX280" i="9"/>
  <c r="R45" i="7"/>
  <c r="Z50" i="7"/>
  <c r="AW231" i="9"/>
  <c r="AA255" i="9"/>
  <c r="AP272" i="9"/>
  <c r="K39" i="7"/>
  <c r="AU208" i="9"/>
  <c r="G291" i="9"/>
  <c r="K70" i="7"/>
  <c r="J45" i="7"/>
  <c r="Z205" i="9"/>
  <c r="AB235" i="9"/>
  <c r="R33" i="7"/>
  <c r="Q25" i="7"/>
  <c r="F203" i="9"/>
  <c r="A236" i="9"/>
  <c r="K21" i="7"/>
  <c r="AO247" i="9"/>
  <c r="AS204" i="9"/>
  <c r="I292" i="9"/>
  <c r="AP270" i="9"/>
  <c r="K22" i="7"/>
  <c r="B298" i="9"/>
  <c r="AU248" i="9"/>
  <c r="Z27" i="7"/>
  <c r="Z51" i="7"/>
  <c r="AW259" i="9"/>
  <c r="AB282" i="9"/>
  <c r="AO220" i="9"/>
  <c r="K47" i="7"/>
  <c r="AW250" i="9"/>
  <c r="X208" i="9"/>
  <c r="H34" i="7"/>
  <c r="I37" i="7"/>
  <c r="AU275" i="9"/>
  <c r="F293" i="9"/>
  <c r="R71" i="7"/>
  <c r="Q68" i="7"/>
  <c r="X297" i="9"/>
  <c r="AX283" i="9"/>
  <c r="R38" i="7"/>
  <c r="AK2" i="7"/>
  <c r="AT204" i="9"/>
  <c r="D290" i="9"/>
  <c r="AQ276" i="9"/>
  <c r="Q13" i="7"/>
  <c r="AW251" i="9"/>
  <c r="A268" i="9"/>
  <c r="L50" i="7"/>
  <c r="I18" i="7"/>
  <c r="AU296" i="9"/>
  <c r="AS206" i="9"/>
  <c r="AO283" i="9"/>
  <c r="Z32" i="7"/>
  <c r="K206" i="9"/>
  <c r="S15" i="7"/>
  <c r="I67" i="7"/>
  <c r="S39" i="7"/>
  <c r="AV269" i="9"/>
  <c r="I23" i="7"/>
  <c r="AN284" i="9"/>
  <c r="AA278" i="9"/>
  <c r="A265" i="9"/>
  <c r="H40" i="7"/>
  <c r="K81" i="7"/>
  <c r="AU233" i="9"/>
  <c r="AV223" i="9"/>
  <c r="Q56" i="7"/>
  <c r="Z54" i="7"/>
  <c r="AX240" i="9"/>
  <c r="AU212" i="9"/>
  <c r="R42" i="7"/>
  <c r="K36" i="7"/>
  <c r="AT297" i="9"/>
  <c r="D294" i="9"/>
  <c r="L87" i="7"/>
  <c r="Q15" i="7"/>
  <c r="AA263" i="9"/>
  <c r="S82" i="7"/>
  <c r="AQ271" i="9"/>
  <c r="F2" i="7"/>
  <c r="AB268" i="9"/>
  <c r="Y299" i="9"/>
  <c r="AH2" i="7"/>
  <c r="AO236" i="9"/>
  <c r="AV262" i="9"/>
  <c r="AX252" i="9"/>
  <c r="L10" i="7"/>
  <c r="AQ211" i="9"/>
  <c r="AW297" i="9"/>
  <c r="AG203" i="9"/>
  <c r="AQ241" i="9"/>
  <c r="K20" i="7"/>
  <c r="AV274" i="9"/>
  <c r="AU210" i="9"/>
  <c r="Z207" i="9"/>
  <c r="P209" i="9"/>
  <c r="AW296" i="9"/>
  <c r="AP214" i="9"/>
  <c r="S23" i="7"/>
  <c r="AU234" i="9"/>
  <c r="AU227" i="9"/>
  <c r="A246" i="9"/>
  <c r="AW255" i="9"/>
  <c r="AO212" i="9"/>
  <c r="AA270" i="9"/>
  <c r="AW282" i="9"/>
  <c r="J60" i="7"/>
  <c r="J31" i="7"/>
  <c r="Z298" i="9"/>
  <c r="AX210" i="9"/>
  <c r="AA228" i="9"/>
  <c r="AB224" i="9"/>
  <c r="S73" i="7"/>
  <c r="A271" i="9"/>
  <c r="AX214" i="9"/>
  <c r="AS291" i="9"/>
  <c r="AB273" i="9"/>
  <c r="R63" i="7"/>
  <c r="AA291" i="9"/>
  <c r="U204" i="9"/>
  <c r="N2" i="7"/>
  <c r="AP263" i="9"/>
  <c r="A261" i="9"/>
  <c r="AV294" i="9"/>
  <c r="H295" i="9"/>
  <c r="B208" i="9"/>
  <c r="AB227" i="9"/>
  <c r="AB278" i="9"/>
  <c r="AA235" i="9"/>
  <c r="AV297" i="9"/>
  <c r="AI207" i="9"/>
  <c r="AU218" i="9"/>
  <c r="AV261" i="9"/>
  <c r="Z69" i="7"/>
  <c r="AW246" i="9"/>
  <c r="AN297" i="9"/>
  <c r="L11" i="7"/>
  <c r="I80" i="7"/>
  <c r="AO207" i="9"/>
  <c r="S30" i="7"/>
  <c r="S14" i="7"/>
  <c r="AX282" i="9"/>
  <c r="A226" i="9"/>
  <c r="AW235" i="9"/>
  <c r="U201" i="9"/>
  <c r="AA239" i="9"/>
  <c r="AV266" i="9"/>
  <c r="AX249" i="9"/>
  <c r="AG209" i="9"/>
  <c r="AV254" i="9"/>
  <c r="K292" i="9"/>
  <c r="K16" i="7"/>
  <c r="I299" i="9"/>
  <c r="U291" i="9"/>
  <c r="I68" i="7"/>
  <c r="AG2" i="7"/>
  <c r="W296" i="9"/>
  <c r="L292" i="9"/>
  <c r="N203" i="9"/>
  <c r="AF207" i="9"/>
  <c r="AV241" i="9"/>
  <c r="N208" i="9"/>
  <c r="X203" i="9"/>
  <c r="AR290" i="9"/>
  <c r="K297" i="9"/>
  <c r="S19" i="7"/>
  <c r="D209" i="9"/>
  <c r="J53" i="7"/>
  <c r="X293" i="9"/>
  <c r="R292" i="9"/>
  <c r="AQ258" i="9"/>
  <c r="L16" i="7"/>
  <c r="AA295" i="9"/>
  <c r="AB298" i="9"/>
  <c r="A228" i="9"/>
  <c r="E295" i="9"/>
  <c r="AA273" i="9"/>
  <c r="AK204" i="9"/>
  <c r="AX226" i="9"/>
  <c r="W207" i="9"/>
  <c r="K52" i="7"/>
  <c r="Q292" i="9"/>
  <c r="P201" i="9"/>
  <c r="K69" i="7"/>
  <c r="K66" i="7"/>
  <c r="R296" i="9"/>
  <c r="S40" i="7"/>
  <c r="K80" i="7"/>
  <c r="Z26" i="7"/>
  <c r="AN281" i="9"/>
  <c r="L67" i="7"/>
  <c r="AL2" i="7"/>
  <c r="AQ253" i="9"/>
  <c r="L35" i="7"/>
  <c r="S2" i="7"/>
  <c r="T296" i="9"/>
  <c r="J55" i="7"/>
  <c r="AQ284" i="9"/>
  <c r="AO224" i="9"/>
  <c r="AO262" i="9"/>
  <c r="AN278" i="9"/>
  <c r="Z49" i="7"/>
  <c r="Q43" i="7"/>
  <c r="I61" i="7"/>
  <c r="Q53" i="7"/>
  <c r="H53" i="7"/>
  <c r="J69" i="7"/>
  <c r="Q32" i="7"/>
  <c r="T2" i="7"/>
  <c r="I53" i="7"/>
  <c r="AO228" i="9"/>
  <c r="L22" i="7"/>
  <c r="AQ264" i="9"/>
  <c r="R85" i="7"/>
  <c r="Q33" i="7"/>
  <c r="L86" i="7"/>
  <c r="AP260" i="9"/>
  <c r="J57" i="7"/>
  <c r="E204" i="9"/>
  <c r="AN294" i="9"/>
  <c r="AX269" i="9"/>
  <c r="A276" i="9"/>
  <c r="AI201" i="9"/>
  <c r="AA286" i="9"/>
  <c r="AP296" i="9"/>
  <c r="S22" i="7"/>
  <c r="A232" i="9"/>
  <c r="AB220" i="9"/>
  <c r="S31" i="7"/>
  <c r="W209" i="9"/>
  <c r="A263" i="9"/>
  <c r="AB226" i="9"/>
  <c r="D293" i="9"/>
  <c r="A238" i="9"/>
  <c r="J33" i="7"/>
  <c r="AU289" i="9"/>
  <c r="H201" i="9"/>
  <c r="AB255" i="9"/>
  <c r="AQ220" i="9"/>
  <c r="A245" i="9"/>
  <c r="AU269" i="9"/>
  <c r="AX254" i="9"/>
  <c r="AU292" i="9"/>
  <c r="B294" i="9"/>
  <c r="AR297" i="9"/>
  <c r="S59" i="7"/>
  <c r="S72" i="7"/>
  <c r="K84" i="7"/>
  <c r="AU283" i="9"/>
  <c r="L84" i="7"/>
  <c r="AR206" i="9"/>
  <c r="AU281" i="9"/>
  <c r="B291" i="9"/>
  <c r="AK203" i="9"/>
  <c r="AO255" i="9"/>
  <c r="R84" i="7"/>
  <c r="AN235" i="9"/>
  <c r="AA290" i="9"/>
  <c r="AU267" i="9"/>
  <c r="S79" i="7"/>
  <c r="AW270" i="9"/>
  <c r="S68" i="7"/>
  <c r="AD205" i="9"/>
  <c r="AV229" i="9"/>
  <c r="S18" i="7"/>
  <c r="A222" i="9"/>
  <c r="AP293" i="9"/>
  <c r="AA260" i="9"/>
  <c r="AV280" i="9"/>
  <c r="AQ243" i="9"/>
  <c r="H49" i="7"/>
  <c r="AB201" i="9"/>
  <c r="T290" i="9"/>
  <c r="AU261" i="9"/>
  <c r="K207" i="9"/>
  <c r="S50" i="7"/>
  <c r="AA280" i="9"/>
  <c r="A293" i="9"/>
  <c r="AT202" i="9"/>
  <c r="AP217" i="9"/>
  <c r="AP299" i="9"/>
  <c r="B204" i="9"/>
  <c r="AV216" i="9"/>
  <c r="Q296" i="9"/>
  <c r="AW213" i="9"/>
  <c r="Z53" i="7"/>
  <c r="A288" i="9"/>
  <c r="M207" i="9"/>
  <c r="Q87" i="7"/>
  <c r="AO226" i="9"/>
  <c r="O206" i="9"/>
  <c r="AV271" i="9"/>
  <c r="I201" i="9"/>
  <c r="AV299" i="9"/>
  <c r="S294" i="9"/>
  <c r="AX242" i="9"/>
  <c r="AW281" i="9"/>
  <c r="AX211" i="9"/>
  <c r="E205" i="9"/>
  <c r="S11" i="7"/>
  <c r="G204" i="9"/>
  <c r="AP256" i="9"/>
  <c r="AR204" i="9"/>
  <c r="AU268" i="9"/>
  <c r="L47" i="7"/>
  <c r="L60" i="7"/>
  <c r="AT292" i="9"/>
  <c r="AW256" i="9"/>
  <c r="J206" i="9"/>
  <c r="AA259" i="9"/>
  <c r="E293" i="9"/>
  <c r="AU203" i="9"/>
  <c r="W8" i="8"/>
  <c r="AF208" i="9"/>
  <c r="Z48" i="7"/>
  <c r="AV208" i="9"/>
  <c r="N209" i="9"/>
  <c r="AQ226" i="9"/>
  <c r="K29" i="7"/>
  <c r="AW249" i="9"/>
  <c r="X290" i="9"/>
  <c r="AU225" i="9"/>
  <c r="AV236" i="9"/>
  <c r="A241" i="9"/>
  <c r="AW236" i="9"/>
  <c r="AD208" i="9"/>
  <c r="S69" i="7"/>
  <c r="B203" i="9"/>
  <c r="A254" i="9"/>
  <c r="AA294" i="9"/>
  <c r="AO246" i="9"/>
  <c r="S204" i="9"/>
  <c r="J299" i="9"/>
  <c r="L75" i="7"/>
  <c r="L51" i="7"/>
  <c r="AA265" i="9"/>
  <c r="V209" i="9"/>
  <c r="S36" i="7"/>
  <c r="AV264" i="9"/>
  <c r="AW214" i="9"/>
  <c r="AA298" i="9"/>
  <c r="B293" i="9"/>
  <c r="A297" i="9"/>
  <c r="AR296" i="9"/>
  <c r="I209" i="9"/>
  <c r="AA274" i="9"/>
  <c r="AP211" i="9"/>
  <c r="I207" i="9"/>
  <c r="R44" i="7"/>
  <c r="A220" i="9"/>
  <c r="A267" i="9"/>
  <c r="AN225" i="9"/>
  <c r="AN265" i="9"/>
  <c r="F204" i="9"/>
  <c r="R206" i="9"/>
  <c r="Q291" i="9"/>
  <c r="AA207" i="9"/>
  <c r="Q297" i="9"/>
  <c r="AR299" i="9"/>
  <c r="AN218" i="9"/>
  <c r="AU252" i="9"/>
  <c r="AB219" i="9"/>
  <c r="S86" i="7"/>
  <c r="AV281" i="9"/>
  <c r="Z43" i="7"/>
  <c r="AW237" i="9"/>
  <c r="Y293" i="9"/>
  <c r="Z10" i="7"/>
  <c r="AO287" i="9"/>
  <c r="AB257" i="9"/>
  <c r="A206" i="9"/>
  <c r="J201" i="9"/>
  <c r="AC208" i="9"/>
  <c r="AU244" i="9"/>
  <c r="V290" i="9"/>
  <c r="Q203" i="9"/>
  <c r="AA276" i="9"/>
  <c r="E206" i="9"/>
  <c r="Y296" i="9"/>
  <c r="AW299" i="9"/>
  <c r="Z41" i="7"/>
  <c r="K67" i="7"/>
  <c r="AW264" i="9"/>
  <c r="B295" i="9"/>
  <c r="AV224" i="9"/>
  <c r="R208" i="9"/>
  <c r="K291" i="9"/>
  <c r="AA277" i="9"/>
  <c r="A239" i="9"/>
  <c r="S64" i="7"/>
  <c r="AB241" i="9"/>
  <c r="L298" i="9"/>
  <c r="O205" i="9"/>
  <c r="C206" i="9"/>
  <c r="G292" i="9"/>
  <c r="V292" i="9"/>
  <c r="L29" i="7"/>
  <c r="R79" i="7"/>
  <c r="A283" i="9"/>
  <c r="AI209" i="9"/>
  <c r="AU229" i="9"/>
  <c r="AU291" i="9"/>
  <c r="D205" i="9"/>
  <c r="C298" i="9"/>
  <c r="AV285" i="9"/>
  <c r="AU255" i="9"/>
  <c r="A277" i="9"/>
  <c r="AO216" i="9"/>
  <c r="Z290" i="9"/>
  <c r="AA206" i="9"/>
  <c r="T291" i="9"/>
  <c r="AB212" i="9"/>
  <c r="AB271" i="9"/>
  <c r="AB204" i="9"/>
  <c r="AS294" i="9"/>
  <c r="AW260" i="9"/>
  <c r="AA208" i="9"/>
  <c r="AX260" i="9"/>
  <c r="AH207" i="9"/>
  <c r="AW217" i="9"/>
  <c r="L203" i="9"/>
  <c r="AS202" i="9"/>
  <c r="X298" i="9"/>
  <c r="V295" i="9"/>
  <c r="S29" i="7"/>
  <c r="AO296" i="9"/>
  <c r="AX203" i="9"/>
  <c r="S43" i="7"/>
  <c r="A272" i="9"/>
  <c r="AA221" i="9"/>
  <c r="AE205" i="9"/>
  <c r="Z209" i="9"/>
  <c r="A209" i="9"/>
  <c r="AV284" i="9"/>
  <c r="AB207" i="9"/>
  <c r="A284" i="9"/>
  <c r="V297" i="9"/>
  <c r="AN293" i="9"/>
  <c r="Z208" i="9"/>
  <c r="AM209" i="9"/>
  <c r="AB247" i="9"/>
  <c r="AO201" i="9"/>
  <c r="Z18" i="7"/>
  <c r="J40" i="7"/>
  <c r="AN253" i="9"/>
  <c r="K45" i="7"/>
  <c r="L55" i="7"/>
  <c r="J63" i="7"/>
  <c r="L23" i="7"/>
  <c r="K18" i="7"/>
  <c r="O2" i="7"/>
  <c r="J54" i="7"/>
  <c r="R74" i="7"/>
  <c r="H23" i="7"/>
  <c r="R34" i="7"/>
  <c r="K79" i="7"/>
  <c r="AQ208" i="9"/>
  <c r="K296" i="9"/>
  <c r="E297" i="9"/>
  <c r="AU211" i="9"/>
  <c r="D292" i="9"/>
  <c r="L290" i="9"/>
  <c r="AW284" i="9"/>
  <c r="X299" i="9"/>
  <c r="V298" i="9"/>
  <c r="AX264" i="9"/>
  <c r="A221" i="9"/>
  <c r="AS298" i="9"/>
  <c r="AA236" i="9"/>
  <c r="AX255" i="9"/>
  <c r="AA248" i="9"/>
  <c r="F294" i="9"/>
  <c r="AV293" i="9"/>
  <c r="AQ201" i="9"/>
  <c r="AF206" i="9"/>
  <c r="AH201" i="9"/>
  <c r="AI208" i="9"/>
  <c r="AU263" i="9"/>
  <c r="F291" i="9"/>
  <c r="AH203" i="9"/>
  <c r="A242" i="9"/>
  <c r="AV221" i="9"/>
  <c r="X294" i="9"/>
  <c r="AU215" i="9"/>
  <c r="AU239" i="9"/>
  <c r="AW261" i="9"/>
  <c r="G206" i="9"/>
  <c r="G205" i="9"/>
  <c r="AN226" i="9"/>
  <c r="I19" i="7"/>
  <c r="AA222" i="9"/>
  <c r="AV242" i="9"/>
  <c r="L28" i="7"/>
  <c r="AB252" i="9"/>
  <c r="AO211" i="9"/>
  <c r="AW275" i="9"/>
  <c r="AW271" i="9"/>
  <c r="H20" i="7"/>
  <c r="AX217" i="9"/>
  <c r="AX212" i="9"/>
  <c r="G290" i="9"/>
  <c r="AW286" i="9"/>
  <c r="AB258" i="9"/>
  <c r="I64" i="7"/>
  <c r="AA254" i="9"/>
  <c r="I293" i="9"/>
  <c r="AS208" i="9"/>
  <c r="J207" i="9"/>
  <c r="AX288" i="9"/>
  <c r="Y294" i="9"/>
  <c r="I58" i="7"/>
  <c r="J204" i="9"/>
  <c r="AW253" i="9"/>
  <c r="AX231" i="9"/>
  <c r="S208" i="9"/>
  <c r="T297" i="9"/>
  <c r="AL209" i="9"/>
  <c r="AU245" i="9"/>
  <c r="S56" i="7"/>
  <c r="AU219" i="9"/>
  <c r="A219" i="9"/>
  <c r="H50" i="7"/>
  <c r="AN209" i="9"/>
  <c r="S209" i="9"/>
  <c r="AO250" i="9"/>
  <c r="AP267" i="9"/>
  <c r="C207" i="9"/>
  <c r="AX223" i="9"/>
  <c r="S61" i="7"/>
  <c r="AX286" i="9"/>
  <c r="A291" i="9"/>
  <c r="D298" i="9"/>
  <c r="AA288" i="9"/>
  <c r="A214" i="9"/>
  <c r="R299" i="9"/>
  <c r="AA217" i="9"/>
  <c r="AV222" i="9"/>
  <c r="AT208" i="9"/>
  <c r="S13" i="7"/>
  <c r="AB210" i="9"/>
  <c r="AN222" i="9"/>
  <c r="T209" i="9"/>
  <c r="X206" i="9"/>
  <c r="AP285" i="9"/>
  <c r="R13" i="7"/>
  <c r="A227" i="9"/>
  <c r="H294" i="9"/>
  <c r="AB276" i="9"/>
  <c r="AB299" i="9"/>
  <c r="AT205" i="9"/>
  <c r="S291" i="9"/>
  <c r="B209" i="9"/>
  <c r="V205" i="9"/>
  <c r="C209" i="9"/>
  <c r="AA279" i="9"/>
  <c r="AP204" i="9"/>
  <c r="AQ265" i="9"/>
  <c r="AV220" i="9"/>
  <c r="Z88" i="7"/>
  <c r="I14" i="7"/>
  <c r="K28" i="7"/>
  <c r="AA243" i="9"/>
  <c r="AV203" i="9"/>
  <c r="I294" i="9"/>
  <c r="AB261" i="9"/>
  <c r="L205" i="9"/>
  <c r="Y208" i="9"/>
  <c r="AB242" i="9"/>
  <c r="AQ205" i="9"/>
  <c r="R54" i="7"/>
  <c r="A273" i="9"/>
  <c r="AW293" i="9"/>
  <c r="Z87" i="7"/>
  <c r="H77" i="7"/>
  <c r="AA296" i="9"/>
  <c r="AO295" i="9"/>
  <c r="S12" i="7"/>
  <c r="AB251" i="9"/>
  <c r="AP294" i="9"/>
  <c r="AA203" i="9"/>
  <c r="AA250" i="9"/>
  <c r="AV259" i="9"/>
  <c r="I203" i="9"/>
  <c r="AP215" i="9"/>
  <c r="AL203" i="9"/>
  <c r="X2" i="7"/>
  <c r="AU298" i="9"/>
  <c r="G294" i="9"/>
  <c r="I78" i="7"/>
  <c r="Q50" i="7"/>
  <c r="U294" i="9"/>
  <c r="AV204" i="9"/>
  <c r="M203" i="9"/>
  <c r="AS290" i="9"/>
  <c r="G18" i="2"/>
  <c r="S28" i="7"/>
  <c r="C290" i="9"/>
  <c r="AJ205" i="9"/>
  <c r="G296" i="9"/>
  <c r="C201" i="9"/>
  <c r="AO298" i="9"/>
  <c r="AP212" i="9"/>
  <c r="AA261" i="9"/>
  <c r="Q69" i="7"/>
  <c r="AB265" i="9"/>
  <c r="W206" i="9"/>
  <c r="Z86" i="7"/>
  <c r="H19" i="7"/>
  <c r="A230" i="9"/>
  <c r="AW252" i="9"/>
  <c r="AA252" i="9"/>
  <c r="S32" i="7"/>
  <c r="S85" i="7"/>
  <c r="AN203" i="9"/>
  <c r="AX278" i="9"/>
  <c r="T205" i="9"/>
  <c r="A280" i="9"/>
  <c r="AX299" i="9"/>
  <c r="R203" i="9"/>
  <c r="AN252" i="9"/>
  <c r="S24" i="7"/>
  <c r="AU249" i="9"/>
  <c r="K25" i="7"/>
  <c r="R73" i="7"/>
  <c r="AX265" i="9"/>
  <c r="N206" i="9"/>
  <c r="F295" i="9"/>
  <c r="X209" i="9"/>
  <c r="AB284" i="9"/>
  <c r="AU265" i="9"/>
  <c r="AU271" i="9"/>
  <c r="B290" i="9"/>
  <c r="AN238" i="9"/>
  <c r="Z293" i="9"/>
  <c r="AB280" i="9"/>
  <c r="Z36" i="7"/>
  <c r="J80" i="7"/>
  <c r="U293" i="9"/>
  <c r="AB215" i="9"/>
  <c r="AX266" i="9"/>
  <c r="AH205" i="9"/>
  <c r="AE209" i="9"/>
  <c r="Z204" i="9"/>
  <c r="F297" i="9"/>
  <c r="S25" i="7"/>
  <c r="A270" i="9"/>
  <c r="AJ208" i="9"/>
  <c r="J205" i="9"/>
  <c r="Q63" i="7"/>
  <c r="S293" i="9"/>
  <c r="AD204" i="9"/>
  <c r="AP250" i="9"/>
  <c r="Q58" i="7"/>
  <c r="U206" i="9"/>
  <c r="P205" i="9"/>
  <c r="AV277" i="9"/>
  <c r="A218" i="9"/>
  <c r="B299" i="9"/>
  <c r="AW291" i="9"/>
  <c r="AX220" i="9"/>
  <c r="AP210" i="9"/>
  <c r="AU295" i="9"/>
  <c r="Z296" i="9"/>
  <c r="N205" i="9"/>
  <c r="W297" i="9"/>
  <c r="AU231" i="9"/>
  <c r="AX262" i="9"/>
  <c r="AW238" i="9"/>
  <c r="T292" i="9"/>
  <c r="AW224" i="9"/>
  <c r="AB294" i="9"/>
  <c r="A233" i="9"/>
  <c r="AO208" i="9"/>
  <c r="AO204" i="9"/>
  <c r="AV205" i="9"/>
  <c r="AR295" i="9"/>
  <c r="Y209" i="9"/>
  <c r="AX222" i="9"/>
  <c r="H207" i="9"/>
  <c r="AR294" i="9"/>
  <c r="AA253" i="9"/>
  <c r="AN212" i="9"/>
  <c r="D208" i="9"/>
  <c r="AU276" i="9"/>
  <c r="AA244" i="9"/>
  <c r="J208" i="9"/>
  <c r="AD207" i="9"/>
  <c r="S34" i="7"/>
  <c r="AB221" i="9"/>
  <c r="AO213" i="9"/>
  <c r="A223" i="9"/>
  <c r="AN217" i="9"/>
  <c r="AE201" i="9"/>
  <c r="AV244" i="9"/>
  <c r="AV201" i="9"/>
  <c r="C208" i="9"/>
  <c r="AN210" i="9"/>
  <c r="AA285" i="9"/>
  <c r="Q205" i="9"/>
  <c r="AX294" i="9"/>
  <c r="A215" i="9"/>
  <c r="AB289" i="9"/>
  <c r="AA240" i="9"/>
  <c r="G209" i="9"/>
  <c r="AD203" i="9"/>
  <c r="AR291" i="9"/>
  <c r="D203" i="9"/>
  <c r="AW223" i="9"/>
  <c r="AA256" i="9"/>
  <c r="I295" i="9"/>
  <c r="AL201" i="9"/>
  <c r="AU202" i="9"/>
  <c r="I291" i="9"/>
  <c r="X201" i="9"/>
  <c r="Z299" i="9"/>
  <c r="AK207" i="9"/>
  <c r="A296" i="9"/>
  <c r="X8" i="8"/>
  <c r="AA269" i="9"/>
  <c r="B297" i="9"/>
  <c r="AB270" i="9"/>
  <c r="AT295" i="9"/>
  <c r="AX284" i="9"/>
  <c r="A282" i="9"/>
  <c r="AA289" i="9"/>
  <c r="H290" i="9"/>
  <c r="N207" i="9"/>
  <c r="S62" i="7"/>
  <c r="R298" i="9"/>
  <c r="AW232" i="9"/>
  <c r="AV202" i="9"/>
  <c r="AU257" i="9"/>
  <c r="F298" i="9"/>
  <c r="A269" i="9"/>
  <c r="S53" i="7"/>
  <c r="AR202" i="9"/>
  <c r="Q201" i="9"/>
  <c r="AX251" i="9"/>
  <c r="AE204" i="9"/>
  <c r="A252" i="9"/>
  <c r="C294" i="9"/>
  <c r="AU207" i="9"/>
  <c r="AA230" i="9"/>
  <c r="AA223" i="9"/>
  <c r="AP207" i="9"/>
  <c r="K299" i="9"/>
  <c r="AV230" i="9"/>
  <c r="AM208" i="9"/>
  <c r="AW205" i="9"/>
  <c r="AW203" i="9"/>
  <c r="S70" i="7"/>
  <c r="Q290" i="9"/>
  <c r="AX270" i="9"/>
  <c r="W39" i="7"/>
  <c r="Z58" i="7"/>
  <c r="Z79" i="7"/>
  <c r="R69" i="7"/>
  <c r="AP223" i="9"/>
  <c r="X291" i="9"/>
  <c r="N204" i="9"/>
  <c r="U296" i="9"/>
  <c r="AN220" i="9"/>
  <c r="H14" i="7"/>
  <c r="AO267" i="9"/>
  <c r="AN262" i="9"/>
  <c r="L21" i="7"/>
  <c r="R83" i="7"/>
  <c r="L65" i="7"/>
  <c r="Q31" i="7"/>
  <c r="H74" i="7"/>
  <c r="AN237" i="9"/>
  <c r="AN251" i="9"/>
  <c r="Z25" i="7"/>
  <c r="S75" i="7"/>
  <c r="K83" i="7"/>
  <c r="J14" i="7"/>
  <c r="A286" i="9"/>
  <c r="D204" i="9"/>
  <c r="AB218" i="9"/>
  <c r="S20" i="7"/>
  <c r="AA283" i="9"/>
  <c r="AW287" i="9"/>
  <c r="AB208" i="9"/>
  <c r="AJ206" i="9"/>
  <c r="K71" i="7"/>
  <c r="K205" i="9"/>
  <c r="AW202" i="9"/>
  <c r="L68" i="7"/>
  <c r="S78" i="7"/>
  <c r="AC204" i="9"/>
  <c r="AO292" i="9"/>
  <c r="S60" i="7"/>
  <c r="C292" i="9"/>
  <c r="H59" i="7"/>
  <c r="AA293" i="9"/>
  <c r="AQ234" i="9"/>
  <c r="AO214" i="9"/>
  <c r="C295" i="9"/>
  <c r="AU253" i="9"/>
  <c r="AA219" i="9"/>
  <c r="S57" i="7"/>
  <c r="P203" i="9"/>
  <c r="H69" i="7"/>
  <c r="A279" i="9"/>
  <c r="AO221" i="9"/>
  <c r="AA209" i="9"/>
  <c r="AW288" i="9"/>
  <c r="AW234" i="9"/>
  <c r="AV234" i="9"/>
  <c r="AA292" i="9"/>
  <c r="L54" i="7"/>
  <c r="U207" i="9"/>
  <c r="AP220" i="9"/>
  <c r="A256" i="9"/>
  <c r="AU241" i="9"/>
  <c r="AB267" i="9"/>
  <c r="U297" i="9"/>
  <c r="H291" i="9"/>
  <c r="Q86" i="7"/>
  <c r="AB295" i="9"/>
  <c r="W9" i="8"/>
  <c r="AX267" i="9"/>
  <c r="V207" i="9"/>
  <c r="H205" i="9"/>
  <c r="AB225" i="9"/>
  <c r="Q298" i="9"/>
  <c r="L88" i="7"/>
  <c r="G295" i="9"/>
  <c r="AC206" i="9"/>
  <c r="AS201" i="9"/>
  <c r="AT298" i="9"/>
  <c r="S74" i="7"/>
  <c r="AA249" i="9"/>
  <c r="AB272" i="9"/>
  <c r="AC203" i="9"/>
  <c r="H43" i="7"/>
  <c r="AO203" i="9"/>
  <c r="T295" i="9"/>
  <c r="AA231" i="9"/>
  <c r="AX243" i="9"/>
  <c r="A298" i="9"/>
  <c r="AB237" i="9"/>
  <c r="AW285" i="9"/>
  <c r="H51" i="7"/>
  <c r="AW212" i="9"/>
  <c r="AA220" i="9"/>
  <c r="AU221" i="9"/>
  <c r="AA257" i="9"/>
  <c r="H62" i="7"/>
  <c r="AU277" i="9"/>
  <c r="I65" i="7"/>
  <c r="A275" i="9"/>
  <c r="AE207" i="9"/>
  <c r="AV219" i="9"/>
  <c r="F205" i="9"/>
  <c r="AX219" i="9"/>
  <c r="G207" i="9"/>
  <c r="AA238" i="9"/>
  <c r="Q61" i="7"/>
  <c r="AU217" i="9"/>
  <c r="R204" i="9"/>
  <c r="S89" i="7"/>
  <c r="AW233" i="9"/>
  <c r="AQ204" i="9"/>
  <c r="E291" i="9"/>
  <c r="AH204" i="9"/>
  <c r="AX290" i="9"/>
  <c r="A207" i="9"/>
  <c r="AV226" i="9"/>
  <c r="AB262" i="9"/>
  <c r="S27" i="7"/>
  <c r="AL208" i="9"/>
  <c r="AF203" i="9"/>
  <c r="Y206" i="9"/>
  <c r="Q209" i="9"/>
  <c r="AA245" i="9"/>
  <c r="AX275" i="9"/>
  <c r="T203" i="9"/>
  <c r="AP209" i="9"/>
  <c r="AA271" i="9"/>
  <c r="V293" i="9"/>
  <c r="AB230" i="9"/>
  <c r="AU226" i="9"/>
  <c r="I204" i="9"/>
  <c r="AA225" i="9"/>
  <c r="AN213" i="9"/>
  <c r="A294" i="9"/>
  <c r="AV247" i="9"/>
  <c r="AB205" i="9"/>
  <c r="S35" i="7"/>
  <c r="AX207" i="9"/>
  <c r="AX248" i="9"/>
  <c r="AG205" i="9"/>
  <c r="H297" i="9"/>
  <c r="A262" i="9"/>
  <c r="AF205" i="9"/>
  <c r="AB277" i="9"/>
  <c r="E209" i="9"/>
  <c r="AX201" i="9"/>
  <c r="AN201" i="9"/>
  <c r="AX233" i="9"/>
  <c r="A249" i="9"/>
  <c r="AX259" i="9"/>
  <c r="AV258" i="9"/>
  <c r="AU278" i="9"/>
  <c r="I205" i="9"/>
  <c r="Y291" i="9"/>
  <c r="T293" i="9"/>
  <c r="W30" i="7"/>
  <c r="AB248" i="9"/>
  <c r="S201" i="9"/>
  <c r="AB214" i="9"/>
  <c r="AX218" i="9"/>
  <c r="AW278" i="9"/>
  <c r="AA212" i="9"/>
  <c r="W291" i="9"/>
  <c r="AF201" i="9"/>
  <c r="A255" i="9"/>
  <c r="J203" i="9"/>
  <c r="AB260" i="9"/>
  <c r="AV239" i="9"/>
  <c r="Q204" i="9"/>
  <c r="L296" i="9"/>
  <c r="U298" i="9"/>
  <c r="AX274" i="9"/>
  <c r="AC2" i="7"/>
  <c r="H52" i="7"/>
  <c r="R65" i="7"/>
  <c r="K55" i="7"/>
  <c r="R66" i="7"/>
  <c r="J81" i="7"/>
  <c r="Q30" i="7"/>
  <c r="J18" i="7"/>
  <c r="AW240" i="9"/>
  <c r="AO290" i="9"/>
  <c r="AR292" i="9"/>
  <c r="K290" i="9"/>
  <c r="AU214" i="9"/>
  <c r="C297" i="9"/>
  <c r="H293" i="9"/>
  <c r="Y297" i="9"/>
  <c r="B207" i="9"/>
  <c r="AV290" i="9"/>
  <c r="J295" i="9"/>
  <c r="AP292" i="9"/>
  <c r="AX297" i="9"/>
  <c r="AB275" i="9"/>
  <c r="AV288" i="9"/>
  <c r="AV298" i="9"/>
  <c r="I206" i="9"/>
  <c r="AV250" i="9"/>
  <c r="G297" i="9"/>
  <c r="AW269" i="9"/>
  <c r="AO205" i="9"/>
  <c r="W294" i="9"/>
  <c r="AU274" i="9"/>
  <c r="L12" i="7"/>
  <c r="Q85" i="7"/>
  <c r="L26" i="7"/>
  <c r="AQ221" i="9"/>
  <c r="L24" i="7"/>
  <c r="AO254" i="9"/>
  <c r="J71" i="7"/>
  <c r="K46" i="7"/>
  <c r="AP237" i="9"/>
  <c r="AA205" i="9"/>
  <c r="AA281" i="9"/>
  <c r="E207" i="9"/>
  <c r="AN268" i="9"/>
  <c r="A217" i="9"/>
  <c r="L206" i="9"/>
  <c r="AX298" i="9"/>
  <c r="W10" i="8"/>
  <c r="AU294" i="9"/>
  <c r="AB279" i="9"/>
  <c r="W290" i="9"/>
  <c r="AX295" i="9"/>
  <c r="H209" i="9"/>
  <c r="W203" i="9"/>
  <c r="AU242" i="9"/>
  <c r="R48" i="7"/>
  <c r="S54" i="7"/>
  <c r="G298" i="9"/>
  <c r="S87" i="7"/>
  <c r="AI203" i="9"/>
  <c r="I208" i="9"/>
  <c r="Z16" i="7"/>
  <c r="A281" i="9"/>
  <c r="A201" i="9"/>
  <c r="S63" i="7"/>
  <c r="R201" i="9"/>
  <c r="AX257" i="9"/>
  <c r="AU254" i="9"/>
  <c r="Q52" i="7"/>
  <c r="K293" i="9"/>
  <c r="K209" i="9"/>
  <c r="K295" i="9"/>
  <c r="AB228" i="9"/>
  <c r="AV267" i="9"/>
  <c r="AW266" i="9"/>
  <c r="Z201" i="9"/>
  <c r="AW220" i="9"/>
  <c r="AN204" i="9"/>
  <c r="AV270" i="9"/>
  <c r="AQ255" i="9"/>
  <c r="J297" i="9"/>
  <c r="I290" i="9"/>
  <c r="I85" i="7"/>
  <c r="I71" i="7"/>
  <c r="AA268" i="9"/>
  <c r="AK206" i="9"/>
  <c r="AT290" i="9"/>
  <c r="AW245" i="9"/>
  <c r="H296" i="9"/>
  <c r="AT294" i="9"/>
  <c r="AV210" i="9"/>
  <c r="K208" i="9"/>
  <c r="Y298" i="9"/>
  <c r="AU273" i="9"/>
  <c r="AA272" i="9"/>
  <c r="L299" i="9"/>
  <c r="D296" i="9"/>
  <c r="AN290" i="9"/>
  <c r="AW248" i="9"/>
  <c r="AX272" i="9"/>
  <c r="J23" i="7"/>
  <c r="L32" i="7"/>
  <c r="AS293" i="9"/>
  <c r="J293" i="9"/>
  <c r="AX271" i="9"/>
  <c r="AU213" i="9"/>
  <c r="AU282" i="9"/>
  <c r="F206" i="9"/>
  <c r="A258" i="9"/>
  <c r="A248" i="9"/>
  <c r="AX204" i="9"/>
  <c r="V294" i="9"/>
  <c r="AX261" i="9"/>
  <c r="S42" i="7"/>
  <c r="Z295" i="9"/>
  <c r="F299" i="9"/>
  <c r="Q19" i="7"/>
  <c r="K19" i="7"/>
  <c r="AX235" i="9"/>
  <c r="R205" i="9"/>
  <c r="S44" i="7"/>
  <c r="AN216" i="9"/>
  <c r="J290" i="9"/>
  <c r="AB296" i="9"/>
  <c r="AI206" i="9"/>
  <c r="U203" i="9"/>
  <c r="AW209" i="9"/>
  <c r="H56" i="7"/>
  <c r="AB246" i="9"/>
  <c r="AV296" i="9"/>
  <c r="AO260" i="9"/>
  <c r="AN223" i="9"/>
  <c r="H203" i="9"/>
  <c r="D206" i="9"/>
  <c r="AV218" i="9"/>
  <c r="Z294" i="9"/>
  <c r="AB285" i="9"/>
  <c r="AU230" i="9"/>
  <c r="AW273" i="9"/>
  <c r="AV245" i="9"/>
  <c r="AP203" i="9"/>
  <c r="AN206" i="9"/>
  <c r="L204" i="9"/>
  <c r="H13" i="7"/>
  <c r="AN298" i="9"/>
  <c r="AJ203" i="9"/>
  <c r="H39" i="7"/>
  <c r="AN234" i="9"/>
  <c r="C293" i="9"/>
  <c r="E208" i="9"/>
  <c r="AW211" i="9"/>
  <c r="AU262" i="9"/>
  <c r="AN292" i="9"/>
  <c r="S81" i="7"/>
  <c r="AA275" i="9"/>
  <c r="O203" i="9"/>
  <c r="AT201" i="9"/>
  <c r="J291" i="9"/>
  <c r="AV272" i="9"/>
  <c r="F296" i="9"/>
  <c r="L297" i="9"/>
  <c r="L58" i="7"/>
  <c r="S17" i="7"/>
  <c r="J66" i="7"/>
  <c r="AP288" i="9"/>
  <c r="Q10" i="7"/>
  <c r="AW221" i="9"/>
  <c r="A259" i="9"/>
  <c r="AA201" i="9"/>
  <c r="AV231" i="9"/>
  <c r="AV268" i="9"/>
  <c r="AV206" i="9"/>
  <c r="A224" i="9"/>
  <c r="AV233" i="9"/>
  <c r="AE206" i="9"/>
  <c r="A289" i="9"/>
  <c r="P208" i="9"/>
  <c r="K30" i="7"/>
  <c r="AB234" i="9"/>
  <c r="J83" i="7"/>
  <c r="H27" i="7"/>
  <c r="Q55" i="7"/>
  <c r="AX277" i="9"/>
  <c r="AE203" i="9"/>
  <c r="Y290" i="9"/>
  <c r="W205" i="9"/>
  <c r="R290" i="9"/>
  <c r="Z297" i="9"/>
  <c r="AV248" i="9"/>
  <c r="AB223" i="9"/>
  <c r="I59" i="7"/>
  <c r="AV283" i="9"/>
  <c r="A285" i="9"/>
  <c r="I11" i="7"/>
  <c r="AN263" i="9"/>
  <c r="Y204" i="9"/>
  <c r="Z206" i="9"/>
  <c r="M204" i="9"/>
  <c r="Y203" i="9"/>
  <c r="AW228" i="9"/>
  <c r="AW292" i="9"/>
  <c r="AU206" i="9"/>
  <c r="AB236" i="9"/>
  <c r="S66" i="7"/>
  <c r="AV207" i="9"/>
  <c r="AV240" i="9"/>
  <c r="R10" i="7"/>
  <c r="AN205" i="9"/>
  <c r="AB290" i="9"/>
  <c r="J72" i="7"/>
  <c r="J67" i="7"/>
  <c r="AV295" i="9"/>
  <c r="T294" i="9"/>
  <c r="AX291" i="9"/>
  <c r="AU247" i="9"/>
  <c r="X205" i="9"/>
  <c r="AV213" i="9"/>
  <c r="AA297" i="9"/>
  <c r="O209" i="9"/>
  <c r="U295" i="9"/>
  <c r="AA229" i="9"/>
  <c r="AB231" i="9"/>
  <c r="AB232" i="9"/>
  <c r="S52" i="7"/>
  <c r="J294" i="9"/>
  <c r="AW277" i="9"/>
  <c r="AR298" i="9"/>
  <c r="R291" i="9"/>
  <c r="A234" i="9"/>
  <c r="AB249" i="9"/>
  <c r="W293" i="9"/>
  <c r="E292" i="9"/>
  <c r="AU279" i="9"/>
  <c r="AW295" i="9"/>
  <c r="X207" i="9"/>
  <c r="J298" i="9"/>
  <c r="AS296" i="9"/>
  <c r="AS207" i="9"/>
  <c r="X9" i="8"/>
  <c r="F12" i="2"/>
  <c r="AO294" i="9"/>
  <c r="AU251" i="9"/>
  <c r="AW226" i="9"/>
  <c r="H298" i="9"/>
  <c r="AX230" i="9"/>
  <c r="AW206" i="9"/>
  <c r="AT207" i="9"/>
  <c r="B292" i="9"/>
  <c r="R293" i="9"/>
  <c r="G208" i="9"/>
  <c r="AM7" i="2"/>
  <c r="A231" i="9"/>
  <c r="AA264" i="9"/>
  <c r="S71" i="7"/>
  <c r="AW298" i="9"/>
  <c r="AA247" i="9"/>
  <c r="AX245" i="9"/>
  <c r="AW258" i="9"/>
  <c r="F209" i="9"/>
  <c r="AV282" i="9"/>
  <c r="AA258" i="9"/>
  <c r="AD201" i="9"/>
  <c r="AP208" i="9"/>
  <c r="J292" i="9"/>
  <c r="Q206" i="9"/>
  <c r="S206" i="9"/>
  <c r="AU243" i="9"/>
  <c r="AB266" i="9"/>
  <c r="AV276" i="9"/>
  <c r="AB238" i="9"/>
  <c r="AB222" i="9"/>
  <c r="AX228" i="9"/>
  <c r="Q293" i="9"/>
  <c r="AV252" i="9"/>
  <c r="F292" i="9"/>
  <c r="A205" i="9"/>
  <c r="AN291" i="9"/>
  <c r="AO217" i="9"/>
  <c r="M208" i="9"/>
  <c r="AP201" i="9"/>
  <c r="Z203" i="9"/>
  <c r="L207" i="9"/>
  <c r="AG208" i="9"/>
  <c r="S80" i="7"/>
  <c r="AO206" i="9"/>
  <c r="X295" i="9"/>
  <c r="AI204" i="9"/>
  <c r="W201" i="9"/>
  <c r="D201" i="9"/>
  <c r="AV232" i="9"/>
  <c r="AA214" i="9"/>
  <c r="AO209" i="9"/>
  <c r="AX224" i="9"/>
  <c r="V296" i="9"/>
  <c r="S21" i="7"/>
  <c r="AD209" i="9"/>
  <c r="AN214" i="9"/>
  <c r="A247" i="9"/>
  <c r="AB209" i="9"/>
  <c r="AR201" i="9"/>
  <c r="A251" i="9"/>
  <c r="AB216" i="9"/>
  <c r="AP206" i="9"/>
  <c r="W208" i="9"/>
  <c r="AA262" i="9"/>
  <c r="AA204" i="9"/>
  <c r="A274" i="9"/>
  <c r="A216" i="9"/>
  <c r="AU266" i="9"/>
  <c r="AV215" i="9"/>
  <c r="AU235" i="9"/>
  <c r="I36" i="7"/>
  <c r="J77" i="7"/>
  <c r="H85" i="7"/>
  <c r="R89" i="7"/>
  <c r="W299" i="9"/>
  <c r="AA251" i="9"/>
  <c r="AT296" i="9"/>
  <c r="AS297" i="9"/>
  <c r="L70" i="7"/>
  <c r="I41" i="7"/>
  <c r="K23" i="7"/>
  <c r="Z28" i="7"/>
  <c r="I60" i="7"/>
  <c r="J13" i="7"/>
  <c r="I50" i="7"/>
  <c r="L62" i="7"/>
  <c r="J78" i="7"/>
  <c r="Q14" i="7"/>
  <c r="K85" i="7"/>
  <c r="R27" i="7"/>
  <c r="H66" i="7"/>
  <c r="AB286" i="9"/>
  <c r="R297" i="9"/>
  <c r="W2" i="7"/>
  <c r="AU236" i="9"/>
  <c r="Q23" i="7"/>
  <c r="A287" i="9"/>
  <c r="AO210" i="9"/>
  <c r="AB211" i="9"/>
  <c r="AA226" i="9"/>
  <c r="AU264" i="9"/>
  <c r="S299" i="9"/>
  <c r="C203" i="9"/>
  <c r="Z66" i="7"/>
  <c r="AX236" i="9"/>
  <c r="A292" i="9"/>
  <c r="AL205" i="9"/>
  <c r="AV253" i="9"/>
  <c r="AX221" i="9"/>
  <c r="AR208" i="9"/>
  <c r="AA218" i="9"/>
  <c r="L19" i="7"/>
  <c r="Z292" i="9"/>
  <c r="AA213" i="9"/>
  <c r="C299" i="9"/>
  <c r="W298" i="9"/>
  <c r="G203" i="9"/>
  <c r="AH206" i="9"/>
  <c r="S84" i="7"/>
  <c r="O208" i="9"/>
  <c r="Z42" i="7"/>
  <c r="A237" i="9"/>
  <c r="AA267" i="9"/>
  <c r="AB256" i="9"/>
  <c r="S51" i="7"/>
  <c r="AV279" i="9"/>
  <c r="AX244" i="9"/>
  <c r="AU260" i="9"/>
  <c r="AP283" i="9"/>
  <c r="AN207" i="9"/>
  <c r="AO293" i="9"/>
  <c r="AU205" i="9"/>
  <c r="AD206" i="9"/>
  <c r="AJ204" i="9"/>
  <c r="W295" i="9"/>
  <c r="R24" i="7"/>
  <c r="R294" i="9"/>
  <c r="AW265" i="9"/>
  <c r="AW230" i="9"/>
  <c r="AE208" i="9"/>
  <c r="AU288" i="9"/>
  <c r="S205" i="9"/>
  <c r="AP205" i="9"/>
  <c r="Q24" i="7"/>
  <c r="AR293" i="9"/>
  <c r="AU220" i="9"/>
  <c r="AU285" i="9"/>
  <c r="AL207" i="9"/>
  <c r="A225" i="9"/>
  <c r="O207" i="9"/>
  <c r="F207" i="9"/>
  <c r="AR209" i="9"/>
  <c r="K27" i="7"/>
  <c r="AU286" i="9"/>
  <c r="AM205" i="9"/>
  <c r="AV211" i="9"/>
  <c r="AA287" i="9"/>
  <c r="AU287" i="9"/>
  <c r="AU232" i="9"/>
  <c r="AW244" i="9"/>
  <c r="AO271" i="9"/>
  <c r="V203" i="9"/>
  <c r="AA216" i="9"/>
  <c r="AI205" i="9"/>
  <c r="K201" i="9"/>
  <c r="AO299" i="9"/>
  <c r="AW280" i="9"/>
  <c r="AN236" i="9"/>
  <c r="F208" i="9"/>
  <c r="V204" i="9"/>
  <c r="AX279" i="9"/>
  <c r="AF204" i="9"/>
  <c r="AX263" i="9"/>
  <c r="AQ223" i="9"/>
  <c r="AQ283" i="9"/>
  <c r="Z19" i="7"/>
  <c r="A264" i="9"/>
  <c r="AA227" i="9"/>
  <c r="AB283" i="9"/>
  <c r="AX202" i="9"/>
  <c r="AP298" i="9"/>
  <c r="AQ207" i="9"/>
  <c r="A250" i="9"/>
  <c r="AW290" i="9"/>
  <c r="S37" i="7"/>
  <c r="AQ206" i="9"/>
  <c r="I296" i="9"/>
  <c r="AN211" i="9"/>
  <c r="AV273" i="9"/>
  <c r="AW239" i="9"/>
  <c r="AV217" i="9"/>
  <c r="AB243" i="9"/>
  <c r="S26" i="7"/>
  <c r="Q207" i="9"/>
  <c r="K298" i="9"/>
  <c r="AW215" i="9"/>
  <c r="R209" i="9"/>
  <c r="S10" i="7"/>
  <c r="AP291" i="9"/>
  <c r="A235" i="9"/>
  <c r="AU222" i="9"/>
  <c r="C205" i="9"/>
  <c r="T299" i="9"/>
  <c r="AM206" i="9"/>
  <c r="AS292" i="9"/>
  <c r="AV255" i="9"/>
  <c r="S298" i="9"/>
  <c r="AX225" i="9"/>
  <c r="T204" i="9"/>
  <c r="Y205" i="9"/>
  <c r="AR203" i="9"/>
  <c r="N201" i="9"/>
  <c r="AB250" i="9"/>
  <c r="AB239" i="9"/>
  <c r="H206" i="9"/>
  <c r="AW262" i="9"/>
  <c r="H204" i="9"/>
  <c r="R295" i="9"/>
  <c r="P206" i="9"/>
  <c r="X10" i="8"/>
  <c r="U208" i="9"/>
  <c r="M201" i="9"/>
  <c r="AV275" i="9"/>
  <c r="R11" i="7"/>
  <c r="AM204" i="9"/>
  <c r="AU256" i="9"/>
  <c r="AN215" i="9"/>
  <c r="AB245" i="9"/>
  <c r="A204" i="9"/>
  <c r="AV225" i="9"/>
  <c r="C291" i="9"/>
  <c r="A210" i="9"/>
  <c r="A208" i="9"/>
  <c r="A213" i="9"/>
  <c r="AX215" i="9"/>
  <c r="AA234" i="9"/>
  <c r="AV238" i="9"/>
  <c r="S76" i="7"/>
  <c r="AU237" i="9"/>
  <c r="AU201" i="9"/>
  <c r="AB229" i="9"/>
  <c r="O201" i="9"/>
  <c r="AM201" i="9"/>
  <c r="AW274" i="9"/>
  <c r="AG204" i="9"/>
  <c r="AG201" i="9"/>
  <c r="L208" i="9"/>
  <c r="AU290" i="9"/>
  <c r="W50" i="7"/>
  <c r="X296" i="9"/>
  <c r="D297" i="9"/>
  <c r="J296" i="9"/>
  <c r="AK208" i="9"/>
  <c r="AR205" i="9"/>
  <c r="AV265" i="9"/>
  <c r="AW229" i="9"/>
  <c r="AS203" i="9"/>
  <c r="AL204" i="9"/>
  <c r="AB217" i="9"/>
  <c r="AX250" i="9"/>
  <c r="AX213" i="9"/>
  <c r="AB206" i="9"/>
  <c r="AU238" i="9"/>
  <c r="AU299" i="9"/>
  <c r="G201" i="9"/>
  <c r="S290" i="9"/>
  <c r="L294" i="9"/>
  <c r="W82" i="7"/>
  <c r="W35" i="7"/>
  <c r="W53" i="7"/>
  <c r="W66" i="7"/>
  <c r="W34" i="7"/>
  <c r="W41" i="7"/>
  <c r="W32" i="7"/>
  <c r="W59" i="7"/>
  <c r="W37" i="7"/>
  <c r="W52" i="7"/>
  <c r="W36" i="7"/>
  <c r="W79" i="7"/>
  <c r="W61" i="7"/>
  <c r="W38" i="7"/>
  <c r="W68" i="7"/>
  <c r="W33" i="7"/>
  <c r="W47" i="7"/>
  <c r="W67" i="7"/>
  <c r="W77" i="7"/>
  <c r="W40" i="7"/>
  <c r="W42" i="7"/>
  <c r="W81" i="7"/>
  <c r="W78" i="7"/>
  <c r="W74" i="7"/>
  <c r="W51" i="7"/>
  <c r="W69" i="7"/>
  <c r="W46" i="7"/>
  <c r="W83" i="7"/>
  <c r="W43" i="7"/>
  <c r="W70" i="7"/>
  <c r="W75" i="7"/>
  <c r="W54" i="7"/>
  <c r="W31" i="7"/>
  <c r="W84" i="7"/>
  <c r="W88" i="7"/>
  <c r="W65" i="7"/>
  <c r="W56" i="7"/>
  <c r="W57" i="7"/>
  <c r="W76" i="7"/>
  <c r="W73" i="7"/>
  <c r="W85" i="7"/>
  <c r="W62" i="7"/>
  <c r="W89" i="7"/>
  <c r="W72" i="7"/>
  <c r="W49" i="7"/>
  <c r="W48" i="7"/>
  <c r="W55" i="7"/>
  <c r="W58" i="7"/>
  <c r="W64" i="7"/>
  <c r="W86" i="7"/>
  <c r="W71" i="7"/>
  <c r="W60" i="7"/>
  <c r="W44" i="7"/>
  <c r="W87" i="7"/>
  <c r="W45" i="7"/>
  <c r="W63" i="7"/>
  <c r="AI245" i="9" l="1"/>
  <c r="AK245" i="9"/>
  <c r="AE245" i="9"/>
  <c r="AS245" i="9"/>
  <c r="BO245" i="9"/>
  <c r="BN245" i="9" s="1"/>
  <c r="AG245" i="9"/>
  <c r="AL245" i="9"/>
  <c r="AJ245" i="9"/>
  <c r="AR245" i="9"/>
  <c r="AM245" i="9"/>
  <c r="AF245" i="9"/>
  <c r="V245" i="9" s="1"/>
  <c r="AD245" i="9"/>
  <c r="BB245" i="9"/>
  <c r="BA245" i="9" s="1"/>
  <c r="BC245" i="9" s="1"/>
  <c r="AC245" i="9"/>
  <c r="AH245" i="9"/>
  <c r="C245" i="9" s="1"/>
  <c r="R10" i="8"/>
  <c r="S10" i="8" s="1"/>
  <c r="AD239" i="9"/>
  <c r="AR239" i="9"/>
  <c r="AJ239" i="9"/>
  <c r="AH239" i="9"/>
  <c r="N239" i="9" s="1"/>
  <c r="AL239" i="9"/>
  <c r="BO239" i="9"/>
  <c r="BN239" i="9" s="1"/>
  <c r="BQ239" i="9" s="1"/>
  <c r="AS239" i="9"/>
  <c r="AM239" i="9"/>
  <c r="BB239" i="9"/>
  <c r="BA239" i="9" s="1"/>
  <c r="AI239" i="9"/>
  <c r="D239" i="9" s="1"/>
  <c r="AC239" i="9"/>
  <c r="AK239" i="9"/>
  <c r="AE239" i="9"/>
  <c r="AG239" i="9"/>
  <c r="B239" i="9" s="1"/>
  <c r="AF239" i="9"/>
  <c r="V239" i="9" s="1"/>
  <c r="AT239" i="9"/>
  <c r="AL250" i="9"/>
  <c r="AJ250" i="9"/>
  <c r="P250" i="9" s="1"/>
  <c r="AT250" i="9"/>
  <c r="AM250" i="9"/>
  <c r="AG250" i="9"/>
  <c r="AD250" i="9"/>
  <c r="AR250" i="9"/>
  <c r="AS250" i="9"/>
  <c r="AE250" i="9"/>
  <c r="BO250" i="9"/>
  <c r="BN250" i="9" s="1"/>
  <c r="BQ250" i="9" s="1"/>
  <c r="AI250" i="9"/>
  <c r="AF250" i="9"/>
  <c r="V250" i="9" s="1"/>
  <c r="BB250" i="9"/>
  <c r="BA250" i="9" s="1"/>
  <c r="AC250" i="9"/>
  <c r="AK250" i="9"/>
  <c r="AH250" i="9"/>
  <c r="N250" i="9" s="1"/>
  <c r="AG243" i="9"/>
  <c r="AC243" i="9"/>
  <c r="AK243" i="9"/>
  <c r="AI243" i="9"/>
  <c r="AJ243" i="9"/>
  <c r="BO243" i="9"/>
  <c r="BN243" i="9" s="1"/>
  <c r="BQ243" i="9" s="1"/>
  <c r="AF243" i="9"/>
  <c r="V243" i="9" s="1"/>
  <c r="AL243" i="9"/>
  <c r="AD243" i="9"/>
  <c r="AS243" i="9"/>
  <c r="AR243" i="9"/>
  <c r="AM243" i="9"/>
  <c r="BB243" i="9"/>
  <c r="BA243" i="9" s="1"/>
  <c r="BC243" i="9" s="1"/>
  <c r="AH243" i="9"/>
  <c r="AE243" i="9"/>
  <c r="AM283" i="9"/>
  <c r="AK283" i="9"/>
  <c r="AR283" i="9"/>
  <c r="AG283" i="9"/>
  <c r="AI283" i="9"/>
  <c r="AF283" i="9"/>
  <c r="V283" i="9" s="1"/>
  <c r="BB283" i="9"/>
  <c r="BA283" i="9" s="1"/>
  <c r="AE283" i="9"/>
  <c r="AD283" i="9"/>
  <c r="AH283" i="9"/>
  <c r="BO283" i="9"/>
  <c r="BN283" i="9" s="1"/>
  <c r="BQ283" i="9" s="1"/>
  <c r="AL283" i="9"/>
  <c r="AS283" i="9"/>
  <c r="AJ283" i="9"/>
  <c r="E283" i="9" s="1"/>
  <c r="AC283" i="9"/>
  <c r="AJ256" i="9"/>
  <c r="P256" i="9" s="1"/>
  <c r="AL256" i="9"/>
  <c r="AG256" i="9"/>
  <c r="B256" i="9" s="1"/>
  <c r="BO256" i="9"/>
  <c r="BN256" i="9" s="1"/>
  <c r="AI256" i="9"/>
  <c r="AK256" i="9"/>
  <c r="AC256" i="9"/>
  <c r="AE256" i="9"/>
  <c r="AF256" i="9"/>
  <c r="V256" i="9" s="1"/>
  <c r="BB256" i="9"/>
  <c r="BA256" i="9" s="1"/>
  <c r="BD256" i="9" s="1"/>
  <c r="AS256" i="9"/>
  <c r="AH256" i="9"/>
  <c r="AD256" i="9"/>
  <c r="AM256" i="9"/>
  <c r="AR256" i="9"/>
  <c r="AE286" i="9"/>
  <c r="AJ286" i="9"/>
  <c r="AL286" i="9"/>
  <c r="AH286" i="9"/>
  <c r="AI286" i="9"/>
  <c r="AC286" i="9"/>
  <c r="AR286" i="9"/>
  <c r="AD286" i="9"/>
  <c r="AF286" i="9"/>
  <c r="V286" i="9" s="1"/>
  <c r="AS286" i="9"/>
  <c r="BO286" i="9"/>
  <c r="BN286" i="9" s="1"/>
  <c r="BQ286" i="9" s="1"/>
  <c r="AM286" i="9"/>
  <c r="BB286" i="9"/>
  <c r="BA286" i="9" s="1"/>
  <c r="AK286" i="9"/>
  <c r="AG286" i="9"/>
  <c r="B286" i="9" s="1"/>
  <c r="AJ238" i="9"/>
  <c r="E238" i="9" s="1"/>
  <c r="AD238" i="9"/>
  <c r="AL238" i="9"/>
  <c r="AF238" i="9"/>
  <c r="V238" i="9" s="1"/>
  <c r="AM238" i="9"/>
  <c r="AE238" i="9"/>
  <c r="AI238" i="9"/>
  <c r="AC238" i="9"/>
  <c r="AK238" i="9"/>
  <c r="AG238" i="9"/>
  <c r="AH238" i="9"/>
  <c r="AH266" i="9"/>
  <c r="AF266" i="9"/>
  <c r="V266" i="9" s="1"/>
  <c r="AG266" i="9"/>
  <c r="AC266" i="9"/>
  <c r="AE266" i="9"/>
  <c r="AL266" i="9"/>
  <c r="AR266" i="9"/>
  <c r="AS266" i="9"/>
  <c r="AJ266" i="9"/>
  <c r="AK266" i="9"/>
  <c r="AM266" i="9"/>
  <c r="BO266" i="9"/>
  <c r="BN266" i="9" s="1"/>
  <c r="BP266" i="9" s="1"/>
  <c r="AI266" i="9"/>
  <c r="O266" i="9" s="1"/>
  <c r="BB266" i="9"/>
  <c r="BA266" i="9" s="1"/>
  <c r="BD266" i="9" s="1"/>
  <c r="AD266" i="9"/>
  <c r="R9" i="8"/>
  <c r="AJ249" i="9"/>
  <c r="AK249" i="9"/>
  <c r="AH249" i="9"/>
  <c r="N249" i="9" s="1"/>
  <c r="BO249" i="9"/>
  <c r="BN249" i="9" s="1"/>
  <c r="AM249" i="9"/>
  <c r="AF249" i="9"/>
  <c r="V249" i="9" s="1"/>
  <c r="AC249" i="9"/>
  <c r="AT249" i="9"/>
  <c r="AR249" i="9"/>
  <c r="AG249" i="9"/>
  <c r="AD249" i="9"/>
  <c r="AI249" i="9"/>
  <c r="BB249" i="9"/>
  <c r="BA249" i="9" s="1"/>
  <c r="BC249" i="9" s="1"/>
  <c r="AL249" i="9"/>
  <c r="AE249" i="9"/>
  <c r="AC290" i="9"/>
  <c r="AF290" i="9"/>
  <c r="AD290" i="9"/>
  <c r="AG290" i="9"/>
  <c r="M290" i="9" s="1"/>
  <c r="AK290" i="9"/>
  <c r="AL290" i="9"/>
  <c r="AJ290" i="9"/>
  <c r="P290" i="9" s="1"/>
  <c r="AM290" i="9"/>
  <c r="AE290" i="9"/>
  <c r="AH290" i="9"/>
  <c r="N290" i="9" s="1"/>
  <c r="AI290" i="9"/>
  <c r="O290" i="9" s="1"/>
  <c r="AG236" i="9"/>
  <c r="AK236" i="9"/>
  <c r="AC236" i="9"/>
  <c r="AE236" i="9"/>
  <c r="AI236" i="9"/>
  <c r="AL236" i="9"/>
  <c r="AF236" i="9"/>
  <c r="V236" i="9" s="1"/>
  <c r="AM236" i="9"/>
  <c r="AH236" i="9"/>
  <c r="AJ236" i="9"/>
  <c r="AD236" i="9"/>
  <c r="AJ285" i="9"/>
  <c r="AG285" i="9"/>
  <c r="B285" i="9" s="1"/>
  <c r="AM285" i="9"/>
  <c r="AK285" i="9"/>
  <c r="AH285" i="9"/>
  <c r="AR285" i="9"/>
  <c r="AF285" i="9"/>
  <c r="V285" i="9" s="1"/>
  <c r="AD285" i="9"/>
  <c r="AC285" i="9"/>
  <c r="BB285" i="9"/>
  <c r="BA285" i="9" s="1"/>
  <c r="AI285" i="9"/>
  <c r="O285" i="9" s="1"/>
  <c r="AE285" i="9"/>
  <c r="AS285" i="9"/>
  <c r="AL285" i="9"/>
  <c r="BO285" i="9"/>
  <c r="BN285" i="9" s="1"/>
  <c r="AE246" i="9"/>
  <c r="AG246" i="9"/>
  <c r="AH246" i="9"/>
  <c r="C246" i="9" s="1"/>
  <c r="AR246" i="9"/>
  <c r="AI246" i="9"/>
  <c r="AC246" i="9"/>
  <c r="AM246" i="9"/>
  <c r="BO246" i="9"/>
  <c r="BN246" i="9" s="1"/>
  <c r="AL246" i="9"/>
  <c r="AD246" i="9"/>
  <c r="AK246" i="9"/>
  <c r="AF246" i="9"/>
  <c r="V246" i="9" s="1"/>
  <c r="Y246" i="9" s="1"/>
  <c r="BB246" i="9"/>
  <c r="BA246" i="9" s="1"/>
  <c r="BC246" i="9" s="1"/>
  <c r="AS246" i="9"/>
  <c r="AJ246" i="9"/>
  <c r="P246" i="9" s="1"/>
  <c r="AL296" i="9"/>
  <c r="AI296" i="9"/>
  <c r="O296" i="9" s="1"/>
  <c r="AM296" i="9"/>
  <c r="AK296" i="9"/>
  <c r="AJ296" i="9"/>
  <c r="P296" i="9" s="1"/>
  <c r="AF296" i="9"/>
  <c r="AE296" i="9"/>
  <c r="AG296" i="9"/>
  <c r="M296" i="9" s="1"/>
  <c r="AC296" i="9"/>
  <c r="AH296" i="9"/>
  <c r="N296" i="9" s="1"/>
  <c r="AD296" i="9"/>
  <c r="AL279" i="9"/>
  <c r="AF279" i="9"/>
  <c r="V279" i="9" s="1"/>
  <c r="AG279" i="9"/>
  <c r="B279" i="9" s="1"/>
  <c r="AT279" i="9"/>
  <c r="BO279" i="9"/>
  <c r="BN279" i="9" s="1"/>
  <c r="BQ279" i="9" s="1"/>
  <c r="AD279" i="9"/>
  <c r="AM279" i="9"/>
  <c r="AJ279" i="9"/>
  <c r="AR279" i="9"/>
  <c r="AK279" i="9"/>
  <c r="AC279" i="9"/>
  <c r="AE279" i="9"/>
  <c r="AI279" i="9"/>
  <c r="AH279" i="9"/>
  <c r="N279" i="9" s="1"/>
  <c r="BB279" i="9"/>
  <c r="BA279" i="9" s="1"/>
  <c r="BD279" i="9" s="1"/>
  <c r="AL275" i="9"/>
  <c r="AM275" i="9"/>
  <c r="AC275" i="9"/>
  <c r="AR275" i="9"/>
  <c r="AE275" i="9"/>
  <c r="AK275" i="9"/>
  <c r="BO275" i="9"/>
  <c r="BN275" i="9" s="1"/>
  <c r="AJ275" i="9"/>
  <c r="P275" i="9" s="1"/>
  <c r="AI275" i="9"/>
  <c r="D275" i="9" s="1"/>
  <c r="AH275" i="9"/>
  <c r="BB275" i="9"/>
  <c r="BA275" i="9" s="1"/>
  <c r="BC275" i="9" s="1"/>
  <c r="AD275" i="9"/>
  <c r="AS275" i="9"/>
  <c r="AF275" i="9"/>
  <c r="V275" i="9" s="1"/>
  <c r="AG275" i="9"/>
  <c r="AK260" i="9"/>
  <c r="AC260" i="9"/>
  <c r="BB260" i="9"/>
  <c r="BA260" i="9" s="1"/>
  <c r="BD260" i="9" s="1"/>
  <c r="AT260" i="9"/>
  <c r="AM260" i="9"/>
  <c r="AL260" i="9"/>
  <c r="AH260" i="9"/>
  <c r="C260" i="9" s="1"/>
  <c r="AE260" i="9"/>
  <c r="AD260" i="9"/>
  <c r="AF260" i="9"/>
  <c r="V260" i="9" s="1"/>
  <c r="AG260" i="9"/>
  <c r="M260" i="9" s="1"/>
  <c r="AR260" i="9"/>
  <c r="BO260" i="9"/>
  <c r="BN260" i="9" s="1"/>
  <c r="BP260" i="9" s="1"/>
  <c r="AI260" i="9"/>
  <c r="AS260" i="9"/>
  <c r="AJ260" i="9"/>
  <c r="P260" i="9" s="1"/>
  <c r="AL248" i="9"/>
  <c r="AE248" i="9"/>
  <c r="AK248" i="9"/>
  <c r="BB248" i="9"/>
  <c r="BA248" i="9" s="1"/>
  <c r="BD248" i="9" s="1"/>
  <c r="AG248" i="9"/>
  <c r="AM248" i="9"/>
  <c r="AC248" i="9"/>
  <c r="AF248" i="9"/>
  <c r="V248" i="9" s="1"/>
  <c r="AD248" i="9"/>
  <c r="AR248" i="9"/>
  <c r="AI248" i="9"/>
  <c r="O248" i="9" s="1"/>
  <c r="AJ248" i="9"/>
  <c r="AS248" i="9"/>
  <c r="AH248" i="9"/>
  <c r="BO248" i="9"/>
  <c r="BN248" i="9" s="1"/>
  <c r="AI277" i="9"/>
  <c r="AJ277" i="9"/>
  <c r="BO277" i="9"/>
  <c r="BN277" i="9" s="1"/>
  <c r="BP277" i="9" s="1"/>
  <c r="AS277" i="9"/>
  <c r="AE277" i="9"/>
  <c r="AF277" i="9"/>
  <c r="V277" i="9" s="1"/>
  <c r="AH277" i="9"/>
  <c r="AL277" i="9"/>
  <c r="AD277" i="9"/>
  <c r="AK277" i="9"/>
  <c r="BB277" i="9"/>
  <c r="BA277" i="9" s="1"/>
  <c r="AM277" i="9"/>
  <c r="AG277" i="9"/>
  <c r="AR277" i="9"/>
  <c r="AC277" i="9"/>
  <c r="AJ230" i="9"/>
  <c r="AT230" i="9"/>
  <c r="AL230" i="9"/>
  <c r="AG230" i="9"/>
  <c r="AR230" i="9"/>
  <c r="BO230" i="9"/>
  <c r="BN230" i="9" s="1"/>
  <c r="BQ230" i="9" s="1"/>
  <c r="AI230" i="9"/>
  <c r="D230" i="9" s="1"/>
  <c r="AE230" i="9"/>
  <c r="AK230" i="9"/>
  <c r="AH230" i="9"/>
  <c r="N230" i="9" s="1"/>
  <c r="AD230" i="9"/>
  <c r="BB230" i="9"/>
  <c r="BA230" i="9" s="1"/>
  <c r="AF230" i="9"/>
  <c r="V230" i="9" s="1"/>
  <c r="AM230" i="9"/>
  <c r="AS230" i="9"/>
  <c r="AC230" i="9"/>
  <c r="AF262" i="9"/>
  <c r="V262" i="9" s="1"/>
  <c r="AE262" i="9"/>
  <c r="BB262" i="9"/>
  <c r="BA262" i="9" s="1"/>
  <c r="BC262" i="9" s="1"/>
  <c r="AG262" i="9"/>
  <c r="AH262" i="9"/>
  <c r="AC262" i="9"/>
  <c r="AS262" i="9"/>
  <c r="AL262" i="9"/>
  <c r="AK262" i="9"/>
  <c r="AI262" i="9"/>
  <c r="BO262" i="9"/>
  <c r="BN262" i="9" s="1"/>
  <c r="BP262" i="9" s="1"/>
  <c r="AJ262" i="9"/>
  <c r="AR262" i="9"/>
  <c r="AM262" i="9"/>
  <c r="AD262" i="9"/>
  <c r="AC237" i="9"/>
  <c r="AJ237" i="9"/>
  <c r="AG237" i="9"/>
  <c r="AE237" i="9"/>
  <c r="AL237" i="9"/>
  <c r="AF237" i="9"/>
  <c r="AK237" i="9"/>
  <c r="AH237" i="9"/>
  <c r="N237" i="9" s="1"/>
  <c r="AD237" i="9"/>
  <c r="AM237" i="9"/>
  <c r="AI237" i="9"/>
  <c r="AI272" i="9"/>
  <c r="O272" i="9" s="1"/>
  <c r="AH272" i="9"/>
  <c r="N272" i="9" s="1"/>
  <c r="AG272" i="9"/>
  <c r="B272" i="9" s="1"/>
  <c r="AS272" i="9"/>
  <c r="BB272" i="9"/>
  <c r="BA272" i="9" s="1"/>
  <c r="BC272" i="9" s="1"/>
  <c r="AM272" i="9"/>
  <c r="AD272" i="9"/>
  <c r="AE272" i="9"/>
  <c r="BO272" i="9"/>
  <c r="BN272" i="9" s="1"/>
  <c r="BP272" i="9" s="1"/>
  <c r="AF272" i="9"/>
  <c r="V272" i="9" s="1"/>
  <c r="AK272" i="9"/>
  <c r="AR272" i="9"/>
  <c r="AL272" i="9"/>
  <c r="AJ272" i="9"/>
  <c r="E272" i="9" s="1"/>
  <c r="AC272" i="9"/>
  <c r="AI295" i="9"/>
  <c r="O295" i="9" s="1"/>
  <c r="AM295" i="9"/>
  <c r="AC295" i="9"/>
  <c r="AJ295" i="9"/>
  <c r="P295" i="9" s="1"/>
  <c r="AK295" i="9"/>
  <c r="AD295" i="9"/>
  <c r="AF295" i="9"/>
  <c r="AG295" i="9"/>
  <c r="M295" i="9" s="1"/>
  <c r="AE295" i="9"/>
  <c r="AH295" i="9"/>
  <c r="N295" i="9" s="1"/>
  <c r="AL295" i="9"/>
  <c r="AG267" i="9"/>
  <c r="B267" i="9" s="1"/>
  <c r="AD267" i="9"/>
  <c r="BO267" i="9"/>
  <c r="BN267" i="9" s="1"/>
  <c r="BQ267" i="9" s="1"/>
  <c r="AF267" i="9"/>
  <c r="V267" i="9" s="1"/>
  <c r="AC267" i="9"/>
  <c r="AE267" i="9"/>
  <c r="AR267" i="9"/>
  <c r="AL267" i="9"/>
  <c r="AH267" i="9"/>
  <c r="N267" i="9" s="1"/>
  <c r="AK267" i="9"/>
  <c r="BB267" i="9"/>
  <c r="BA267" i="9" s="1"/>
  <c r="AT267" i="9"/>
  <c r="AJ267" i="9"/>
  <c r="E267" i="9" s="1"/>
  <c r="AM267" i="9"/>
  <c r="AI267" i="9"/>
  <c r="BY7" i="9"/>
  <c r="AC270" i="9"/>
  <c r="AE270" i="9"/>
  <c r="BB270" i="9"/>
  <c r="BA270" i="9" s="1"/>
  <c r="BC270" i="9" s="1"/>
  <c r="AG270" i="9"/>
  <c r="M270" i="9" s="1"/>
  <c r="AT270" i="9"/>
  <c r="AS270" i="9"/>
  <c r="AJ270" i="9"/>
  <c r="P270" i="9" s="1"/>
  <c r="AK270" i="9"/>
  <c r="AH270" i="9"/>
  <c r="N270" i="9" s="1"/>
  <c r="AM270" i="9"/>
  <c r="AL270" i="9"/>
  <c r="AF270" i="9"/>
  <c r="V270" i="9" s="1"/>
  <c r="AI270" i="9"/>
  <c r="AR270" i="9"/>
  <c r="AD270" i="9"/>
  <c r="BO270" i="9"/>
  <c r="BN270" i="9" s="1"/>
  <c r="BQ270" i="9" s="1"/>
  <c r="R8" i="8"/>
  <c r="AL289" i="9"/>
  <c r="AH289" i="9"/>
  <c r="N289" i="9" s="1"/>
  <c r="BO289" i="9"/>
  <c r="BN289" i="9" s="1"/>
  <c r="BQ289" i="9" s="1"/>
  <c r="AM289" i="9"/>
  <c r="AS289" i="9"/>
  <c r="AT289" i="9"/>
  <c r="AC289" i="9"/>
  <c r="AI289" i="9"/>
  <c r="AR289" i="9"/>
  <c r="AD289" i="9"/>
  <c r="AG289" i="9"/>
  <c r="B289" i="9" s="1"/>
  <c r="AF289" i="9"/>
  <c r="V289" i="9" s="1"/>
  <c r="BB289" i="9"/>
  <c r="BA289" i="9" s="1"/>
  <c r="BC289" i="9" s="1"/>
  <c r="AE289" i="9"/>
  <c r="AJ289" i="9"/>
  <c r="P289" i="9" s="1"/>
  <c r="AK289" i="9"/>
  <c r="AF294" i="9"/>
  <c r="AJ294" i="9"/>
  <c r="P294" i="9" s="1"/>
  <c r="AM294" i="9"/>
  <c r="AI294" i="9"/>
  <c r="O294" i="9" s="1"/>
  <c r="AD294" i="9"/>
  <c r="AG294" i="9"/>
  <c r="M294" i="9" s="1"/>
  <c r="AL294" i="9"/>
  <c r="AH294" i="9"/>
  <c r="N294" i="9" s="1"/>
  <c r="AC294" i="9"/>
  <c r="AE294" i="9"/>
  <c r="AK294" i="9"/>
  <c r="AJ280" i="9"/>
  <c r="E280" i="9" s="1"/>
  <c r="AG280" i="9"/>
  <c r="AS280" i="9"/>
  <c r="AK280" i="9"/>
  <c r="AT280" i="9"/>
  <c r="AR280" i="9"/>
  <c r="AE280" i="9"/>
  <c r="AH280" i="9"/>
  <c r="AI280" i="9"/>
  <c r="AD280" i="9"/>
  <c r="BB280" i="9"/>
  <c r="BA280" i="9" s="1"/>
  <c r="BD280" i="9" s="1"/>
  <c r="AF280" i="9"/>
  <c r="V280" i="9" s="1"/>
  <c r="AL280" i="9"/>
  <c r="BO280" i="9"/>
  <c r="BN280" i="9" s="1"/>
  <c r="AC280" i="9"/>
  <c r="AM280" i="9"/>
  <c r="AI284" i="9"/>
  <c r="D284" i="9" s="1"/>
  <c r="AG284" i="9"/>
  <c r="M284" i="9" s="1"/>
  <c r="AH284" i="9"/>
  <c r="N284" i="9" s="1"/>
  <c r="AR284" i="9"/>
  <c r="AC284" i="9"/>
  <c r="AL284" i="9"/>
  <c r="AT284" i="9"/>
  <c r="AJ284" i="9"/>
  <c r="AE284" i="9"/>
  <c r="AF284" i="9"/>
  <c r="V284" i="9" s="1"/>
  <c r="BO284" i="9"/>
  <c r="BN284" i="9" s="1"/>
  <c r="BQ284" i="9" s="1"/>
  <c r="AS284" i="9"/>
  <c r="AM284" i="9"/>
  <c r="AD284" i="9"/>
  <c r="BB284" i="9"/>
  <c r="BA284" i="9" s="1"/>
  <c r="BD284" i="9" s="1"/>
  <c r="AK284" i="9"/>
  <c r="AF265" i="9"/>
  <c r="V265" i="9" s="1"/>
  <c r="AI265" i="9"/>
  <c r="AD265" i="9"/>
  <c r="AR265" i="9"/>
  <c r="AS265" i="9"/>
  <c r="AG265" i="9"/>
  <c r="AE265" i="9"/>
  <c r="AH265" i="9"/>
  <c r="BB265" i="9"/>
  <c r="BA265" i="9" s="1"/>
  <c r="AM265" i="9"/>
  <c r="AC265" i="9"/>
  <c r="AJ265" i="9"/>
  <c r="P265" i="9" s="1"/>
  <c r="AL265" i="9"/>
  <c r="AK265" i="9"/>
  <c r="BO265" i="9"/>
  <c r="BN265" i="9" s="1"/>
  <c r="BP265" i="9" s="1"/>
  <c r="AL251" i="9"/>
  <c r="AJ251" i="9"/>
  <c r="E251" i="9" s="1"/>
  <c r="BO251" i="9"/>
  <c r="BN251" i="9" s="1"/>
  <c r="BP251" i="9" s="1"/>
  <c r="AC251" i="9"/>
  <c r="AF251" i="9"/>
  <c r="V251" i="9" s="1"/>
  <c r="AM251" i="9"/>
  <c r="AR251" i="9"/>
  <c r="AS251" i="9"/>
  <c r="AI251" i="9"/>
  <c r="AH251" i="9"/>
  <c r="AG251" i="9"/>
  <c r="M251" i="9" s="1"/>
  <c r="BB251" i="9"/>
  <c r="BA251" i="9" s="1"/>
  <c r="BD251" i="9" s="1"/>
  <c r="AE251" i="9"/>
  <c r="AD251" i="9"/>
  <c r="AK251" i="9"/>
  <c r="AI242" i="9"/>
  <c r="O242" i="9" s="1"/>
  <c r="AL242" i="9"/>
  <c r="AH242" i="9"/>
  <c r="N242" i="9" s="1"/>
  <c r="AR242" i="9"/>
  <c r="AM242" i="9"/>
  <c r="AD242" i="9"/>
  <c r="BO242" i="9"/>
  <c r="BN242" i="9" s="1"/>
  <c r="BP242" i="9" s="1"/>
  <c r="AK242" i="9"/>
  <c r="AG242" i="9"/>
  <c r="AF242" i="9"/>
  <c r="V242" i="9" s="1"/>
  <c r="AE242" i="9"/>
  <c r="AJ242" i="9"/>
  <c r="AC242" i="9"/>
  <c r="AS242" i="9"/>
  <c r="BB242" i="9"/>
  <c r="BA242" i="9" s="1"/>
  <c r="AJ261" i="9"/>
  <c r="AG261" i="9"/>
  <c r="B261" i="9" s="1"/>
  <c r="AE261" i="9"/>
  <c r="BO261" i="9"/>
  <c r="BN261" i="9" s="1"/>
  <c r="BP261" i="9" s="1"/>
  <c r="AC261" i="9"/>
  <c r="AF261" i="9"/>
  <c r="V261" i="9" s="1"/>
  <c r="X261" i="9" s="1"/>
  <c r="AK261" i="9"/>
  <c r="AI261" i="9"/>
  <c r="D261" i="9" s="1"/>
  <c r="AD261" i="9"/>
  <c r="AR261" i="9"/>
  <c r="AP269" i="9" s="1"/>
  <c r="AS261" i="9"/>
  <c r="AM261" i="9"/>
  <c r="AL261" i="9"/>
  <c r="BB261" i="9"/>
  <c r="BA261" i="9" s="1"/>
  <c r="BC261" i="9" s="1"/>
  <c r="AH261" i="9"/>
  <c r="AL299" i="9"/>
  <c r="AG299" i="9"/>
  <c r="M299" i="9" s="1"/>
  <c r="AC299" i="9"/>
  <c r="AK299" i="9"/>
  <c r="AF299" i="9"/>
  <c r="AE299" i="9"/>
  <c r="AD299" i="9"/>
  <c r="AM299" i="9"/>
  <c r="AI299" i="9"/>
  <c r="O299" i="9" s="1"/>
  <c r="AH299" i="9"/>
  <c r="N299" i="9" s="1"/>
  <c r="AJ299" i="9"/>
  <c r="P299" i="9" s="1"/>
  <c r="AG276" i="9"/>
  <c r="B276" i="9" s="1"/>
  <c r="AK276" i="9"/>
  <c r="AJ276" i="9"/>
  <c r="P276" i="9" s="1"/>
  <c r="BB276" i="9"/>
  <c r="BA276" i="9" s="1"/>
  <c r="BC276" i="9" s="1"/>
  <c r="AD276" i="9"/>
  <c r="AI276" i="9"/>
  <c r="AH276" i="9"/>
  <c r="AS276" i="9"/>
  <c r="AF276" i="9"/>
  <c r="V276" i="9" s="1"/>
  <c r="AE276" i="9"/>
  <c r="AL276" i="9"/>
  <c r="AR276" i="9"/>
  <c r="AM276" i="9"/>
  <c r="BO276" i="9"/>
  <c r="BN276" i="9" s="1"/>
  <c r="BQ276" i="9" s="1"/>
  <c r="AC276" i="9"/>
  <c r="AH210" i="9"/>
  <c r="C210" i="9" s="1"/>
  <c r="AR210" i="9"/>
  <c r="AF210" i="9"/>
  <c r="V210" i="9" s="1"/>
  <c r="AC210" i="9"/>
  <c r="AL210" i="9"/>
  <c r="AD210" i="9"/>
  <c r="AJ210" i="9"/>
  <c r="AE210" i="9"/>
  <c r="AS210" i="9"/>
  <c r="BO210" i="9"/>
  <c r="BN210" i="9" s="1"/>
  <c r="AT210" i="9"/>
  <c r="AG210" i="9"/>
  <c r="AK210" i="9"/>
  <c r="AM210" i="9"/>
  <c r="AI210" i="9"/>
  <c r="O210" i="9" s="1"/>
  <c r="BB210" i="9"/>
  <c r="BA210" i="9" s="1"/>
  <c r="AF258" i="9"/>
  <c r="V258" i="9" s="1"/>
  <c r="Y258" i="9" s="1"/>
  <c r="AL258" i="9"/>
  <c r="AI258" i="9"/>
  <c r="O258" i="9" s="1"/>
  <c r="AR258" i="9"/>
  <c r="AM258" i="9"/>
  <c r="AD258" i="9"/>
  <c r="AE258" i="9"/>
  <c r="BO258" i="9"/>
  <c r="BN258" i="9" s="1"/>
  <c r="AJ258" i="9"/>
  <c r="AK258" i="9"/>
  <c r="BB258" i="9"/>
  <c r="BA258" i="9" s="1"/>
  <c r="BD258" i="9" s="1"/>
  <c r="AG258" i="9"/>
  <c r="AH258" i="9"/>
  <c r="C258" i="9" s="1"/>
  <c r="AC258" i="9"/>
  <c r="AT258" i="9"/>
  <c r="AM252" i="9"/>
  <c r="AG252" i="9"/>
  <c r="B252" i="9" s="1"/>
  <c r="AK252" i="9"/>
  <c r="AH252" i="9"/>
  <c r="AC252" i="9"/>
  <c r="AL252" i="9"/>
  <c r="AK109" i="9" s="1"/>
  <c r="BO252" i="9"/>
  <c r="BN252" i="9" s="1"/>
  <c r="BQ252" i="9" s="1"/>
  <c r="AI252" i="9"/>
  <c r="D252" i="9" s="1"/>
  <c r="AD252" i="9"/>
  <c r="AS252" i="9"/>
  <c r="AR252" i="9"/>
  <c r="AF252" i="9"/>
  <c r="V252" i="9" s="1"/>
  <c r="BB252" i="9"/>
  <c r="BA252" i="9" s="1"/>
  <c r="AE252" i="9"/>
  <c r="AJ252" i="9"/>
  <c r="P252" i="9" s="1"/>
  <c r="AL247" i="9"/>
  <c r="AF247" i="9"/>
  <c r="V247" i="9" s="1"/>
  <c r="AM247" i="9"/>
  <c r="BO247" i="9"/>
  <c r="BN247" i="9" s="1"/>
  <c r="BQ247" i="9" s="1"/>
  <c r="AH247" i="9"/>
  <c r="AK247" i="9"/>
  <c r="AG247" i="9"/>
  <c r="AS247" i="9"/>
  <c r="AI247" i="9"/>
  <c r="AJ247" i="9"/>
  <c r="AC247" i="9"/>
  <c r="BB247" i="9"/>
  <c r="BA247" i="9" s="1"/>
  <c r="BC247" i="9" s="1"/>
  <c r="AE247" i="9"/>
  <c r="AD247" i="9"/>
  <c r="AR247" i="9"/>
  <c r="AK271" i="9"/>
  <c r="AE271" i="9"/>
  <c r="AI271" i="9"/>
  <c r="BO271" i="9"/>
  <c r="BN271" i="9" s="1"/>
  <c r="BQ271" i="9" s="1"/>
  <c r="AJ271" i="9"/>
  <c r="AD271" i="9"/>
  <c r="AS271" i="9"/>
  <c r="AC271" i="9"/>
  <c r="AF271" i="9"/>
  <c r="V271" i="9" s="1"/>
  <c r="AM271" i="9"/>
  <c r="AR271" i="9"/>
  <c r="AH271" i="9"/>
  <c r="AL271" i="9"/>
  <c r="AG271" i="9"/>
  <c r="BB271" i="9"/>
  <c r="BA271" i="9" s="1"/>
  <c r="AJ241" i="9"/>
  <c r="AI241" i="9"/>
  <c r="D241" i="9" s="1"/>
  <c r="AF241" i="9"/>
  <c r="V241" i="9" s="1"/>
  <c r="BB241" i="9"/>
  <c r="BA241" i="9" s="1"/>
  <c r="BC241" i="9" s="1"/>
  <c r="AK241" i="9"/>
  <c r="AM241" i="9"/>
  <c r="AE241" i="9"/>
  <c r="AS241" i="9"/>
  <c r="BO241" i="9"/>
  <c r="BN241" i="9" s="1"/>
  <c r="BQ241" i="9" s="1"/>
  <c r="AL241" i="9"/>
  <c r="AH241" i="9"/>
  <c r="C241" i="9" s="1"/>
  <c r="AG241" i="9"/>
  <c r="M241" i="9" s="1"/>
  <c r="AR241" i="9"/>
  <c r="AC241" i="9"/>
  <c r="AD241" i="9"/>
  <c r="AJ257" i="9"/>
  <c r="E257" i="9" s="1"/>
  <c r="AK257" i="9"/>
  <c r="AR257" i="9"/>
  <c r="AL257" i="9"/>
  <c r="AD257" i="9"/>
  <c r="AH257" i="9"/>
  <c r="BB257" i="9"/>
  <c r="BA257" i="9" s="1"/>
  <c r="AM257" i="9"/>
  <c r="AI257" i="9"/>
  <c r="D257" i="9" s="1"/>
  <c r="AE257" i="9"/>
  <c r="AF257" i="9"/>
  <c r="V257" i="9" s="1"/>
  <c r="AG257" i="9"/>
  <c r="M257" i="9" s="1"/>
  <c r="AT257" i="9"/>
  <c r="AC257" i="9"/>
  <c r="BO257" i="9"/>
  <c r="BN257" i="9" s="1"/>
  <c r="AJ219" i="9"/>
  <c r="E219" i="9" s="1"/>
  <c r="AC219" i="9"/>
  <c r="AH219" i="9"/>
  <c r="C219" i="9" s="1"/>
  <c r="AD219" i="9"/>
  <c r="AG219" i="9"/>
  <c r="AM219" i="9"/>
  <c r="BO219" i="9"/>
  <c r="BN219" i="9" s="1"/>
  <c r="BP219" i="9" s="1"/>
  <c r="AR219" i="9"/>
  <c r="AS219" i="9"/>
  <c r="AT219" i="9"/>
  <c r="AL219" i="9"/>
  <c r="BB219" i="9"/>
  <c r="BA219" i="9" s="1"/>
  <c r="AF219" i="9"/>
  <c r="V219" i="9" s="1"/>
  <c r="AI219" i="9"/>
  <c r="O219" i="9" s="1"/>
  <c r="AE219" i="9"/>
  <c r="AK219" i="9"/>
  <c r="AJ255" i="9"/>
  <c r="P255" i="9" s="1"/>
  <c r="AE255" i="9"/>
  <c r="AC255" i="9"/>
  <c r="AD255" i="9"/>
  <c r="AK255" i="9"/>
  <c r="AR255" i="9"/>
  <c r="AL255" i="9"/>
  <c r="AG255" i="9"/>
  <c r="AM255" i="9"/>
  <c r="BO255" i="9"/>
  <c r="BN255" i="9" s="1"/>
  <c r="AS255" i="9"/>
  <c r="AH255" i="9"/>
  <c r="N255" i="9" s="1"/>
  <c r="AF255" i="9"/>
  <c r="V255" i="9" s="1"/>
  <c r="AI255" i="9"/>
  <c r="D255" i="9" s="1"/>
  <c r="BB255" i="9"/>
  <c r="BA255" i="9" s="1"/>
  <c r="BD255" i="9" s="1"/>
  <c r="BO220" i="9"/>
  <c r="BN220" i="9" s="1"/>
  <c r="BP220" i="9" s="1"/>
  <c r="AC220" i="9"/>
  <c r="AJ220" i="9"/>
  <c r="P220" i="9" s="1"/>
  <c r="AH220" i="9"/>
  <c r="N220" i="9" s="1"/>
  <c r="BB220" i="9"/>
  <c r="BA220" i="9" s="1"/>
  <c r="AG220" i="9"/>
  <c r="AT220" i="9"/>
  <c r="AL220" i="9"/>
  <c r="AK220" i="9"/>
  <c r="AM220" i="9"/>
  <c r="AD220" i="9"/>
  <c r="AI220" i="9"/>
  <c r="O220" i="9" s="1"/>
  <c r="AF220" i="9"/>
  <c r="V220" i="9" s="1"/>
  <c r="AE220" i="9"/>
  <c r="AS220" i="9"/>
  <c r="AR220" i="9"/>
  <c r="AL298" i="9"/>
  <c r="AH298" i="9"/>
  <c r="N298" i="9" s="1"/>
  <c r="AK298" i="9"/>
  <c r="AF298" i="9"/>
  <c r="AE298" i="9"/>
  <c r="AI298" i="9"/>
  <c r="O298" i="9" s="1"/>
  <c r="AJ298" i="9"/>
  <c r="P298" i="9" s="1"/>
  <c r="AM298" i="9"/>
  <c r="AG298" i="9"/>
  <c r="M298" i="9" s="1"/>
  <c r="AC298" i="9"/>
  <c r="AD298" i="9"/>
  <c r="AE278" i="9"/>
  <c r="AF278" i="9"/>
  <c r="V278" i="9" s="1"/>
  <c r="AL278" i="9"/>
  <c r="AT278" i="9"/>
  <c r="AH278" i="9"/>
  <c r="AD278" i="9"/>
  <c r="AM278" i="9"/>
  <c r="BB278" i="9"/>
  <c r="BA278" i="9" s="1"/>
  <c r="BC278" i="9" s="1"/>
  <c r="AK278" i="9"/>
  <c r="AG278" i="9"/>
  <c r="BO278" i="9"/>
  <c r="BN278" i="9" s="1"/>
  <c r="AI278" i="9"/>
  <c r="D278" i="9" s="1"/>
  <c r="AC278" i="9"/>
  <c r="AJ278" i="9"/>
  <c r="AR278" i="9"/>
  <c r="AI273" i="9"/>
  <c r="D273" i="9" s="1"/>
  <c r="AF273" i="9"/>
  <c r="V273" i="9" s="1"/>
  <c r="Y273" i="9" s="1"/>
  <c r="BO273" i="9"/>
  <c r="BN273" i="9" s="1"/>
  <c r="AE273" i="9"/>
  <c r="AD273" i="9"/>
  <c r="AG273" i="9"/>
  <c r="AS273" i="9"/>
  <c r="BB273" i="9"/>
  <c r="BA273" i="9" s="1"/>
  <c r="AT273" i="9"/>
  <c r="AM273" i="9"/>
  <c r="AQ110" i="9" s="1"/>
  <c r="AJ273" i="9"/>
  <c r="P273" i="9" s="1"/>
  <c r="AH273" i="9"/>
  <c r="AR273" i="9"/>
  <c r="AL273" i="9"/>
  <c r="AK273" i="9"/>
  <c r="AC273" i="9"/>
  <c r="AI268" i="9"/>
  <c r="O268" i="9" s="1"/>
  <c r="AF268" i="9"/>
  <c r="V268" i="9" s="1"/>
  <c r="Y268" i="9" s="1"/>
  <c r="AE268" i="9"/>
  <c r="AR268" i="9"/>
  <c r="AL268" i="9"/>
  <c r="AM268" i="9"/>
  <c r="AD268" i="9"/>
  <c r="BO268" i="9"/>
  <c r="BN268" i="9" s="1"/>
  <c r="AH268" i="9"/>
  <c r="C268" i="9" s="1"/>
  <c r="AK268" i="9"/>
  <c r="BB268" i="9"/>
  <c r="BA268" i="9" s="1"/>
  <c r="BD268" i="9" s="1"/>
  <c r="AG268" i="9"/>
  <c r="M268" i="9" s="1"/>
  <c r="AC268" i="9"/>
  <c r="AJ268" i="9"/>
  <c r="E268" i="9" s="1"/>
  <c r="AT268" i="9"/>
  <c r="AK282" i="9"/>
  <c r="AJ282" i="9"/>
  <c r="AG282" i="9"/>
  <c r="B282" i="9" s="1"/>
  <c r="AS282" i="9"/>
  <c r="BO282" i="9"/>
  <c r="BN282" i="9" s="1"/>
  <c r="BQ282" i="9" s="1"/>
  <c r="AI282" i="9"/>
  <c r="AL282" i="9"/>
  <c r="AC282" i="9"/>
  <c r="AR282" i="9"/>
  <c r="AE282" i="9"/>
  <c r="AH282" i="9"/>
  <c r="C282" i="9" s="1"/>
  <c r="AM282" i="9"/>
  <c r="AT282" i="9"/>
  <c r="AD282" i="9"/>
  <c r="AF282" i="9"/>
  <c r="V282" i="9" s="1"/>
  <c r="Y282" i="9" s="1"/>
  <c r="BB282" i="9"/>
  <c r="BA282" i="9" s="1"/>
  <c r="AC235" i="9"/>
  <c r="AK235" i="9"/>
  <c r="AD235" i="9"/>
  <c r="AM235" i="9"/>
  <c r="AL235" i="9"/>
  <c r="AF235" i="9"/>
  <c r="V235" i="9" s="1"/>
  <c r="AT235" i="9" s="1"/>
  <c r="AE235" i="9"/>
  <c r="AI235" i="9"/>
  <c r="AJ235" i="9"/>
  <c r="AG235" i="9"/>
  <c r="M235" i="9" s="1"/>
  <c r="AH235" i="9"/>
  <c r="C235" i="9" s="1"/>
  <c r="AK288" i="9"/>
  <c r="AJ288" i="9"/>
  <c r="P288" i="9" s="1"/>
  <c r="AH288" i="9"/>
  <c r="N288" i="9" s="1"/>
  <c r="AR288" i="9"/>
  <c r="AT288" i="9"/>
  <c r="AC288" i="9"/>
  <c r="AI288" i="9"/>
  <c r="AL288" i="9"/>
  <c r="BO288" i="9"/>
  <c r="BN288" i="9" s="1"/>
  <c r="BP288" i="9" s="1"/>
  <c r="AS288" i="9"/>
  <c r="AG288" i="9"/>
  <c r="AE288" i="9"/>
  <c r="AM288" i="9"/>
  <c r="BB288" i="9"/>
  <c r="BA288" i="9" s="1"/>
  <c r="BC288" i="9" s="1"/>
  <c r="AD288" i="9"/>
  <c r="AF288" i="9"/>
  <c r="V288" i="9" s="1"/>
  <c r="X288" i="9" s="1"/>
  <c r="AC269" i="9"/>
  <c r="AF269" i="9"/>
  <c r="V269" i="9" s="1"/>
  <c r="AH269" i="9"/>
  <c r="N269" i="9" s="1"/>
  <c r="AI269" i="9"/>
  <c r="AK269" i="9"/>
  <c r="AG269" i="9"/>
  <c r="AR269" i="9"/>
  <c r="AE269" i="9"/>
  <c r="AD269" i="9"/>
  <c r="AJ269" i="9"/>
  <c r="P269" i="9" s="1"/>
  <c r="BO269" i="9"/>
  <c r="BN269" i="9" s="1"/>
  <c r="AT269" i="9"/>
  <c r="BB269" i="9"/>
  <c r="BA269" i="9" s="1"/>
  <c r="BD269" i="9" s="1"/>
  <c r="AM269" i="9"/>
  <c r="AL269" i="9"/>
  <c r="AD287" i="9"/>
  <c r="AK287" i="9"/>
  <c r="AI287" i="9"/>
  <c r="O287" i="9" s="1"/>
  <c r="AR287" i="9"/>
  <c r="AJ287" i="9"/>
  <c r="AM287" i="9"/>
  <c r="AE287" i="9"/>
  <c r="AC287" i="9"/>
  <c r="AG287" i="9"/>
  <c r="AS287" i="9"/>
  <c r="BB287" i="9"/>
  <c r="BA287" i="9" s="1"/>
  <c r="BC287" i="9" s="1"/>
  <c r="AL287" i="9"/>
  <c r="AF287" i="9"/>
  <c r="V287" i="9" s="1"/>
  <c r="X287" i="9" s="1"/>
  <c r="BO287" i="9"/>
  <c r="BN287" i="9" s="1"/>
  <c r="BP287" i="9" s="1"/>
  <c r="AH287" i="9"/>
  <c r="C287" i="9" s="1"/>
  <c r="AK254" i="9"/>
  <c r="AG254" i="9"/>
  <c r="B254" i="9" s="1"/>
  <c r="AS254" i="9"/>
  <c r="AR254" i="9"/>
  <c r="AD254" i="9"/>
  <c r="AI254" i="9"/>
  <c r="AF254" i="9"/>
  <c r="V254" i="9" s="1"/>
  <c r="AJ254" i="9"/>
  <c r="P254" i="9" s="1"/>
  <c r="AE254" i="9"/>
  <c r="AH254" i="9"/>
  <c r="BO254" i="9"/>
  <c r="BN254" i="9" s="1"/>
  <c r="BQ254" i="9" s="1"/>
  <c r="AL254" i="9"/>
  <c r="AC254" i="9"/>
  <c r="BB254" i="9"/>
  <c r="BA254" i="9" s="1"/>
  <c r="BC254" i="9" s="1"/>
  <c r="AM254" i="9"/>
  <c r="AF297" i="9"/>
  <c r="AG297" i="9"/>
  <c r="M297" i="9" s="1"/>
  <c r="AJ297" i="9"/>
  <c r="P297" i="9" s="1"/>
  <c r="AM297" i="9"/>
  <c r="AD297" i="9"/>
  <c r="AK297" i="9"/>
  <c r="AI297" i="9"/>
  <c r="O297" i="9" s="1"/>
  <c r="AL297" i="9"/>
  <c r="AH297" i="9"/>
  <c r="N297" i="9" s="1"/>
  <c r="AC297" i="9"/>
  <c r="AE297" i="9"/>
  <c r="AF274" i="9"/>
  <c r="V274" i="9" s="1"/>
  <c r="AM274" i="9"/>
  <c r="AC274" i="9"/>
  <c r="BB274" i="9"/>
  <c r="BA274" i="9" s="1"/>
  <c r="BC274" i="9" s="1"/>
  <c r="AL274" i="9"/>
  <c r="AH274" i="9"/>
  <c r="AS274" i="9"/>
  <c r="AI274" i="9"/>
  <c r="AG274" i="9"/>
  <c r="AJ274" i="9"/>
  <c r="BO274" i="9"/>
  <c r="BN274" i="9" s="1"/>
  <c r="BQ274" i="9" s="1"/>
  <c r="AE274" i="9"/>
  <c r="AR274" i="9"/>
  <c r="AK274" i="9"/>
  <c r="AD274" i="9"/>
  <c r="AK291" i="9"/>
  <c r="AC291" i="9"/>
  <c r="AD291" i="9"/>
  <c r="AM291" i="9"/>
  <c r="AH291" i="9"/>
  <c r="N291" i="9" s="1"/>
  <c r="AF291" i="9"/>
  <c r="AG291" i="9"/>
  <c r="M291" i="9" s="1"/>
  <c r="AL291" i="9"/>
  <c r="AE291" i="9"/>
  <c r="AI291" i="9"/>
  <c r="O291" i="9" s="1"/>
  <c r="AJ291" i="9"/>
  <c r="P291" i="9" s="1"/>
  <c r="AK263" i="9"/>
  <c r="AC263" i="9"/>
  <c r="AM263" i="9"/>
  <c r="AS263" i="9"/>
  <c r="AH263" i="9"/>
  <c r="AE263" i="9"/>
  <c r="BB263" i="9"/>
  <c r="BA263" i="9" s="1"/>
  <c r="BC263" i="9" s="1"/>
  <c r="AF263" i="9"/>
  <c r="V263" i="9" s="1"/>
  <c r="AJ263" i="9"/>
  <c r="E263" i="9" s="1"/>
  <c r="AI263" i="9"/>
  <c r="O263" i="9" s="1"/>
  <c r="AR263" i="9"/>
  <c r="AG263" i="9"/>
  <c r="B263" i="9" s="1"/>
  <c r="AL263" i="9"/>
  <c r="BO263" i="9"/>
  <c r="BN263" i="9" s="1"/>
  <c r="BP263" i="9" s="1"/>
  <c r="AD263" i="9"/>
  <c r="AE293" i="9"/>
  <c r="AL293" i="9"/>
  <c r="AG293" i="9"/>
  <c r="M293" i="9" s="1"/>
  <c r="AM293" i="9"/>
  <c r="AI293" i="9"/>
  <c r="O293" i="9" s="1"/>
  <c r="AJ293" i="9"/>
  <c r="P293" i="9" s="1"/>
  <c r="AD293" i="9"/>
  <c r="AK293" i="9"/>
  <c r="AF293" i="9"/>
  <c r="AH293" i="9"/>
  <c r="N293" i="9" s="1"/>
  <c r="AC293" i="9"/>
  <c r="AC253" i="9"/>
  <c r="AJ253" i="9"/>
  <c r="P253" i="9" s="1"/>
  <c r="AE253" i="9"/>
  <c r="AT253" i="9"/>
  <c r="AI253" i="9"/>
  <c r="AG253" i="9"/>
  <c r="BB253" i="9"/>
  <c r="BA253" i="9" s="1"/>
  <c r="BD253" i="9" s="1"/>
  <c r="AD253" i="9"/>
  <c r="AK253" i="9"/>
  <c r="AL253" i="9"/>
  <c r="AR253" i="9"/>
  <c r="AH253" i="9"/>
  <c r="C253" i="9" s="1"/>
  <c r="AM253" i="9"/>
  <c r="AF253" i="9"/>
  <c r="V253" i="9" s="1"/>
  <c r="BO253" i="9"/>
  <c r="BN253" i="9" s="1"/>
  <c r="BP253" i="9" s="1"/>
  <c r="AS253" i="9"/>
  <c r="AG244" i="9"/>
  <c r="B244" i="9" s="1"/>
  <c r="AH244" i="9"/>
  <c r="C244" i="9" s="1"/>
  <c r="AL244" i="9"/>
  <c r="BO244" i="9"/>
  <c r="BN244" i="9" s="1"/>
  <c r="BQ244" i="9" s="1"/>
  <c r="AJ244" i="9"/>
  <c r="AC244" i="9"/>
  <c r="AK244" i="9"/>
  <c r="AT244" i="9"/>
  <c r="AF244" i="9"/>
  <c r="V244" i="9" s="1"/>
  <c r="AI244" i="9"/>
  <c r="O244" i="9" s="1"/>
  <c r="AE244" i="9"/>
  <c r="AR244" i="9"/>
  <c r="BB244" i="9"/>
  <c r="BA244" i="9" s="1"/>
  <c r="AM244" i="9"/>
  <c r="AD244" i="9"/>
  <c r="AM259" i="9"/>
  <c r="AF259" i="9"/>
  <c r="V259" i="9" s="1"/>
  <c r="AG259" i="9"/>
  <c r="B259" i="9" s="1"/>
  <c r="BB259" i="9"/>
  <c r="BA259" i="9" s="1"/>
  <c r="BD259" i="9" s="1"/>
  <c r="AT259" i="9"/>
  <c r="AH259" i="9"/>
  <c r="AL259" i="9"/>
  <c r="AR259" i="9"/>
  <c r="AS259" i="9"/>
  <c r="AD259" i="9"/>
  <c r="AJ259" i="9"/>
  <c r="E259" i="9" s="1"/>
  <c r="AK259" i="9"/>
  <c r="BO259" i="9"/>
  <c r="BN259" i="9" s="1"/>
  <c r="BP259" i="9" s="1"/>
  <c r="AE259" i="9"/>
  <c r="AC259" i="9"/>
  <c r="AI259" i="9"/>
  <c r="D259" i="9" s="1"/>
  <c r="AD292" i="9"/>
  <c r="AM292" i="9"/>
  <c r="AG292" i="9"/>
  <c r="M292" i="9" s="1"/>
  <c r="AF292" i="9"/>
  <c r="AJ292" i="9"/>
  <c r="P292" i="9" s="1"/>
  <c r="AE292" i="9"/>
  <c r="AC292" i="9"/>
  <c r="AH292" i="9"/>
  <c r="N292" i="9" s="1"/>
  <c r="AL292" i="9"/>
  <c r="AK292" i="9"/>
  <c r="AI292" i="9"/>
  <c r="O292" i="9" s="1"/>
  <c r="AD281" i="9"/>
  <c r="AG281" i="9"/>
  <c r="B281" i="9" s="1"/>
  <c r="AK281" i="9"/>
  <c r="BO281" i="9"/>
  <c r="BN281" i="9" s="1"/>
  <c r="AF281" i="9"/>
  <c r="V281" i="9" s="1"/>
  <c r="X281" i="9" s="1"/>
  <c r="AJ281" i="9"/>
  <c r="E281" i="9" s="1"/>
  <c r="AM281" i="9"/>
  <c r="BB281" i="9"/>
  <c r="BA281" i="9" s="1"/>
  <c r="BC281" i="9" s="1"/>
  <c r="AS281" i="9"/>
  <c r="AL281" i="9"/>
  <c r="AI281" i="9"/>
  <c r="AR281" i="9"/>
  <c r="AE281" i="9"/>
  <c r="AH281" i="9"/>
  <c r="N281" i="9" s="1"/>
  <c r="AC281" i="9"/>
  <c r="AK240" i="9"/>
  <c r="AG240" i="9"/>
  <c r="M240" i="9" s="1"/>
  <c r="AF240" i="9"/>
  <c r="V240" i="9" s="1"/>
  <c r="X240" i="9" s="1"/>
  <c r="AT240" i="9"/>
  <c r="AL240" i="9"/>
  <c r="BB240" i="9"/>
  <c r="BA240" i="9" s="1"/>
  <c r="AI240" i="9"/>
  <c r="O240" i="9" s="1"/>
  <c r="AE240" i="9"/>
  <c r="AC240" i="9"/>
  <c r="AH240" i="9"/>
  <c r="C240" i="9" s="1"/>
  <c r="AD240" i="9"/>
  <c r="AM240" i="9"/>
  <c r="AR240" i="9"/>
  <c r="BO240" i="9"/>
  <c r="BN240" i="9" s="1"/>
  <c r="BQ240" i="9" s="1"/>
  <c r="AS240" i="9"/>
  <c r="AJ240" i="9"/>
  <c r="AE264" i="9"/>
  <c r="AG264" i="9"/>
  <c r="B264" i="9" s="1"/>
  <c r="AC264" i="9"/>
  <c r="AK264" i="9"/>
  <c r="AL264" i="9"/>
  <c r="AM264" i="9"/>
  <c r="BO264" i="9"/>
  <c r="BN264" i="9" s="1"/>
  <c r="BP264" i="9" s="1"/>
  <c r="AJ264" i="9"/>
  <c r="AF264" i="9"/>
  <c r="V264" i="9" s="1"/>
  <c r="BB264" i="9"/>
  <c r="BA264" i="9" s="1"/>
  <c r="BC264" i="9" s="1"/>
  <c r="AD264" i="9"/>
  <c r="AR264" i="9"/>
  <c r="AI264" i="9"/>
  <c r="D264" i="9" s="1"/>
  <c r="AS264" i="9"/>
  <c r="AT264" i="9"/>
  <c r="AH264" i="9"/>
  <c r="Y260" i="9"/>
  <c r="E246" i="9"/>
  <c r="P272" i="9"/>
  <c r="O284" i="9"/>
  <c r="O241" i="9"/>
  <c r="D244" i="9"/>
  <c r="BP252" i="9"/>
  <c r="M272" i="9"/>
  <c r="BC269" i="9"/>
  <c r="BQ253" i="9"/>
  <c r="M276" i="9"/>
  <c r="M267" i="9"/>
  <c r="P251" i="9"/>
  <c r="N246" i="9"/>
  <c r="E260" i="9"/>
  <c r="P267" i="9"/>
  <c r="O264" i="9"/>
  <c r="N245" i="9"/>
  <c r="BQ277" i="9"/>
  <c r="E252" i="9"/>
  <c r="C255" i="9"/>
  <c r="B268" i="9"/>
  <c r="E273" i="9"/>
  <c r="B257" i="9"/>
  <c r="N241" i="9"/>
  <c r="D248" i="9"/>
  <c r="D210" i="9"/>
  <c r="BQ261" i="9"/>
  <c r="O252" i="9"/>
  <c r="C267" i="9"/>
  <c r="P283" i="9"/>
  <c r="Y254" i="9"/>
  <c r="O261" i="9"/>
  <c r="E265" i="9"/>
  <c r="C270" i="9"/>
  <c r="D258" i="9"/>
  <c r="E256" i="9"/>
  <c r="M285" i="9"/>
  <c r="Y251" i="9"/>
  <c r="BC268" i="9"/>
  <c r="BD275" i="9"/>
  <c r="C242" i="9"/>
  <c r="C249" i="9"/>
  <c r="E255" i="9"/>
  <c r="Y253" i="9"/>
  <c r="O275" i="9"/>
  <c r="E253" i="9"/>
  <c r="N244" i="9"/>
  <c r="X254" i="9"/>
  <c r="M263" i="9"/>
  <c r="X253" i="9"/>
  <c r="C279" i="9"/>
  <c r="N287" i="9"/>
  <c r="E269" i="9"/>
  <c r="P280" i="9"/>
  <c r="Y279" i="9"/>
  <c r="X242" i="9"/>
  <c r="M256" i="9"/>
  <c r="C272" i="9"/>
  <c r="P219" i="9"/>
  <c r="Y256" i="9"/>
  <c r="M259" i="9"/>
  <c r="E288" i="9"/>
  <c r="N235" i="9"/>
  <c r="P235" i="9"/>
  <c r="E235" i="9"/>
  <c r="AT238" i="9"/>
  <c r="D235" i="9"/>
  <c r="O235" i="9"/>
  <c r="D238" i="9"/>
  <c r="O238" i="9"/>
  <c r="O236" i="9"/>
  <c r="D236" i="9"/>
  <c r="C236" i="9"/>
  <c r="N236" i="9"/>
  <c r="B236" i="9"/>
  <c r="M236" i="9"/>
  <c r="C238" i="9"/>
  <c r="N238" i="9"/>
  <c r="M238" i="9"/>
  <c r="B238" i="9"/>
  <c r="AR235" i="9"/>
  <c r="BB235" i="9"/>
  <c r="BA235" i="9" s="1"/>
  <c r="BO235" i="9"/>
  <c r="BN235" i="9" s="1"/>
  <c r="E237" i="9"/>
  <c r="P237" i="9"/>
  <c r="AR237" i="9"/>
  <c r="BO237" i="9"/>
  <c r="BN237" i="9" s="1"/>
  <c r="BB237" i="9"/>
  <c r="BA237" i="9" s="1"/>
  <c r="AR238" i="9"/>
  <c r="BO238" i="9"/>
  <c r="BN238" i="9" s="1"/>
  <c r="BB238" i="9"/>
  <c r="BA238" i="9" s="1"/>
  <c r="BC238" i="9" s="1"/>
  <c r="AS235" i="9"/>
  <c r="V237" i="9"/>
  <c r="AT237" i="9"/>
  <c r="AT236" i="9"/>
  <c r="AR236" i="9"/>
  <c r="BB236" i="9"/>
  <c r="BA236" i="9" s="1"/>
  <c r="BD236" i="9" s="1"/>
  <c r="BO236" i="9"/>
  <c r="BN236" i="9" s="1"/>
  <c r="P238" i="9"/>
  <c r="X289" i="9"/>
  <c r="Y289" i="9"/>
  <c r="C265" i="9"/>
  <c r="N265" i="9"/>
  <c r="M219" i="9"/>
  <c r="B219" i="9"/>
  <c r="B210" i="9"/>
  <c r="BQ211" i="9"/>
  <c r="BP210" i="9"/>
  <c r="BQ210" i="9"/>
  <c r="N251" i="9"/>
  <c r="C251" i="9"/>
  <c r="X230" i="9"/>
  <c r="E289" i="9"/>
  <c r="BD289" i="9"/>
  <c r="N260" i="9"/>
  <c r="E270" i="9"/>
  <c r="M250" i="9"/>
  <c r="B250" i="9"/>
  <c r="BP239" i="9"/>
  <c r="N240" i="9"/>
  <c r="P281" i="9"/>
  <c r="BQ220" i="9"/>
  <c r="BC280" i="9"/>
  <c r="D280" i="9"/>
  <c r="O280" i="9"/>
  <c r="E210" i="9"/>
  <c r="P210" i="9"/>
  <c r="N280" i="9"/>
  <c r="C280" i="9"/>
  <c r="BC230" i="9"/>
  <c r="BD230" i="9"/>
  <c r="C230" i="9"/>
  <c r="M289" i="9"/>
  <c r="BC260" i="9"/>
  <c r="B270" i="9"/>
  <c r="E250" i="9"/>
  <c r="C239" i="9"/>
  <c r="P239" i="9"/>
  <c r="E239" i="9"/>
  <c r="D219" i="9"/>
  <c r="BP230" i="9"/>
  <c r="D289" i="9"/>
  <c r="O289" i="9"/>
  <c r="D260" i="9"/>
  <c r="O260" i="9"/>
  <c r="D270" i="9"/>
  <c r="O270" i="9"/>
  <c r="BP270" i="9"/>
  <c r="BD250" i="9"/>
  <c r="BC250" i="9"/>
  <c r="C250" i="9"/>
  <c r="M239" i="9"/>
  <c r="BP240" i="9"/>
  <c r="BC219" i="9"/>
  <c r="BD219" i="9"/>
  <c r="B230" i="9"/>
  <c r="M230" i="9"/>
  <c r="BP289" i="9"/>
  <c r="B260" i="9"/>
  <c r="O250" i="9"/>
  <c r="D250" i="9"/>
  <c r="BP250" i="9"/>
  <c r="O239" i="9"/>
  <c r="BC239" i="9"/>
  <c r="BD239" i="9"/>
  <c r="BP276" i="9"/>
  <c r="BC258" i="9"/>
  <c r="AS278" i="9"/>
  <c r="BP247" i="9"/>
  <c r="X252" i="9"/>
  <c r="BP255" i="9"/>
  <c r="BQ287" i="9"/>
  <c r="X286" i="9"/>
  <c r="BD281" i="9"/>
  <c r="X279" i="9"/>
  <c r="Y244" i="9"/>
  <c r="BD243" i="9"/>
  <c r="AT246" i="9"/>
  <c r="AS279" i="9"/>
  <c r="Y286" i="9"/>
  <c r="BP282" i="9"/>
  <c r="AT281" i="9"/>
  <c r="BD278" i="9"/>
  <c r="Y243" i="9"/>
  <c r="X283" i="9"/>
  <c r="BP279" i="9"/>
  <c r="Y241" i="9"/>
  <c r="BD265" i="9"/>
  <c r="Y276" i="9"/>
  <c r="BQ262" i="9"/>
  <c r="BP254" i="9"/>
  <c r="BP286" i="9"/>
  <c r="Y252" i="9"/>
  <c r="X269" i="9"/>
  <c r="Y255" i="9"/>
  <c r="BP273" i="9"/>
  <c r="BQ256" i="9"/>
  <c r="Y264" i="9"/>
  <c r="X264" i="9"/>
  <c r="BQ288" i="9"/>
  <c r="BC284" i="9"/>
  <c r="BQ266" i="9"/>
  <c r="X278" i="9"/>
  <c r="BD272" i="9"/>
  <c r="BD257" i="9"/>
  <c r="BC257" i="9"/>
  <c r="BD263" i="9"/>
  <c r="X265" i="9"/>
  <c r="AN239" i="9"/>
  <c r="AT256" i="9"/>
  <c r="X256" i="9"/>
  <c r="AT262" i="9"/>
  <c r="Y262" i="9"/>
  <c r="BC279" i="9"/>
  <c r="BQ275" i="9"/>
  <c r="Y278" i="9"/>
  <c r="Y263" i="9"/>
  <c r="Y267" i="9"/>
  <c r="BD276" i="9"/>
  <c r="X272" i="9"/>
  <c r="Y285" i="9"/>
  <c r="BQ242" i="9"/>
  <c r="BC248" i="9"/>
  <c r="X276" i="9"/>
  <c r="Y265" i="9"/>
  <c r="X267" i="9"/>
  <c r="Y271" i="9"/>
  <c r="X241" i="9"/>
  <c r="BD247" i="9"/>
  <c r="Y283" i="9"/>
  <c r="Y272" i="9"/>
  <c r="AT276" i="9"/>
  <c r="BP278" i="9"/>
  <c r="Y242" i="9"/>
  <c r="AT242" i="9"/>
  <c r="BP245" i="9"/>
  <c r="BQ273" i="9"/>
  <c r="AT277" i="9"/>
  <c r="X277" i="9"/>
  <c r="BQ281" i="9"/>
  <c r="BP248" i="9"/>
  <c r="BP285" i="9"/>
  <c r="BC286" i="9"/>
  <c r="BD286" i="9"/>
  <c r="BC265" i="9"/>
  <c r="BC277" i="9"/>
  <c r="BQ257" i="9"/>
  <c r="X262" i="9"/>
  <c r="BD245" i="9"/>
  <c r="Y277" i="9"/>
  <c r="BD241" i="9"/>
  <c r="X285" i="9"/>
  <c r="BD242" i="9"/>
  <c r="BD282" i="9"/>
  <c r="BP243" i="9"/>
  <c r="BP249" i="9"/>
  <c r="BQ249" i="9"/>
  <c r="BC285" i="9"/>
  <c r="BD285" i="9"/>
  <c r="BQ251" i="9"/>
  <c r="BC266" i="9"/>
  <c r="BP281" i="9"/>
  <c r="AS249" i="9"/>
  <c r="AS268" i="9"/>
  <c r="AS257" i="9"/>
  <c r="AS267" i="9"/>
  <c r="BQ248" i="9"/>
  <c r="BP246" i="9"/>
  <c r="BQ285" i="9"/>
  <c r="BP275" i="9"/>
  <c r="BP256" i="9"/>
  <c r="BQ269" i="9"/>
  <c r="AN279" i="9"/>
  <c r="AN289" i="9"/>
  <c r="BQ255" i="9"/>
  <c r="BP244" i="9"/>
  <c r="Y257" i="9"/>
  <c r="BP283" i="9"/>
  <c r="BQ245" i="9"/>
  <c r="AT265" i="9"/>
  <c r="AT272" i="9"/>
  <c r="AT252" i="9"/>
  <c r="AS244" i="9"/>
  <c r="AT254" i="9"/>
  <c r="BP268" i="9"/>
  <c r="Y266" i="9"/>
  <c r="BC242" i="9"/>
  <c r="BQ268" i="9"/>
  <c r="BQ246" i="9"/>
  <c r="BD287" i="9"/>
  <c r="X266" i="9"/>
  <c r="BP257" i="9"/>
  <c r="BQ278" i="9"/>
  <c r="BC282" i="9"/>
  <c r="BD288" i="9"/>
  <c r="AT266" i="9"/>
  <c r="BP269" i="9"/>
  <c r="BD262" i="9"/>
  <c r="AN249" i="9"/>
  <c r="AN259" i="9"/>
  <c r="X249" i="9"/>
  <c r="Y245" i="9"/>
  <c r="X251" i="9"/>
  <c r="X245" i="9"/>
  <c r="AT248" i="9"/>
  <c r="AT251" i="9"/>
  <c r="AT245" i="9"/>
  <c r="AS269" i="9"/>
  <c r="X255" i="9"/>
  <c r="X244" i="9"/>
  <c r="X263" i="9"/>
  <c r="X271" i="9"/>
  <c r="Y281" i="9"/>
  <c r="AT243" i="9"/>
  <c r="BD277" i="9"/>
  <c r="BQ259" i="9"/>
  <c r="X246" i="9"/>
  <c r="AT263" i="9"/>
  <c r="Y269" i="9"/>
  <c r="AN269" i="9"/>
  <c r="X257" i="9"/>
  <c r="X243" i="9"/>
  <c r="X260" i="9"/>
  <c r="AT274" i="9"/>
  <c r="AS258" i="9"/>
  <c r="AT286" i="9"/>
  <c r="AK217" i="9"/>
  <c r="AE217" i="9"/>
  <c r="AM217" i="9"/>
  <c r="AC229" i="9"/>
  <c r="AF229" i="9"/>
  <c r="AM229" i="9"/>
  <c r="V45" i="7"/>
  <c r="C45" i="7"/>
  <c r="V39" i="7"/>
  <c r="V43" i="7"/>
  <c r="P56" i="7"/>
  <c r="V56" i="7"/>
  <c r="AD211" i="9"/>
  <c r="AM211" i="9"/>
  <c r="AG211" i="9"/>
  <c r="B86" i="7"/>
  <c r="AI216" i="9"/>
  <c r="AK216" i="9"/>
  <c r="AH222" i="9"/>
  <c r="AC222" i="9"/>
  <c r="AK222" i="9"/>
  <c r="N49" i="7"/>
  <c r="AF232" i="9"/>
  <c r="AE232" i="9"/>
  <c r="AJ231" i="9"/>
  <c r="AM231" i="9"/>
  <c r="AG231" i="9"/>
  <c r="AL223" i="9"/>
  <c r="AE223" i="9"/>
  <c r="AI234" i="9"/>
  <c r="AC234" i="9"/>
  <c r="AM234" i="9"/>
  <c r="B85" i="7"/>
  <c r="C46" i="7"/>
  <c r="P46" i="7"/>
  <c r="AJ228" i="9"/>
  <c r="AM228" i="9"/>
  <c r="AF228" i="9"/>
  <c r="V79" i="7"/>
  <c r="N79" i="7"/>
  <c r="P60" i="7"/>
  <c r="AK214" i="9"/>
  <c r="AI214" i="9"/>
  <c r="V77" i="7"/>
  <c r="O72" i="7"/>
  <c r="AF225" i="9"/>
  <c r="AG225" i="9"/>
  <c r="AJ225" i="9"/>
  <c r="V67" i="7"/>
  <c r="AC218" i="9"/>
  <c r="AF218" i="9"/>
  <c r="N70" i="7"/>
  <c r="V89" i="7"/>
  <c r="AI221" i="9"/>
  <c r="AG221" i="9"/>
  <c r="AJ215" i="9"/>
  <c r="AF215" i="9"/>
  <c r="AG215" i="9"/>
  <c r="N84" i="7"/>
  <c r="O42" i="7"/>
  <c r="B61" i="7"/>
  <c r="V61" i="7"/>
  <c r="C10" i="7"/>
  <c r="V58" i="7"/>
  <c r="B52" i="7"/>
  <c r="AM212" i="9"/>
  <c r="AG212" i="9"/>
  <c r="AK212" i="9"/>
  <c r="D41" i="7"/>
  <c r="V57" i="7"/>
  <c r="N55" i="7"/>
  <c r="AD226" i="9"/>
  <c r="AH226" i="9"/>
  <c r="AK226" i="9"/>
  <c r="AG227" i="9"/>
  <c r="AK227" i="9"/>
  <c r="D73" i="7"/>
  <c r="AL224" i="9"/>
  <c r="AM224" i="9"/>
  <c r="AE224" i="9"/>
  <c r="V68" i="7"/>
  <c r="E68" i="7"/>
  <c r="B82" i="7"/>
  <c r="C82" i="7"/>
  <c r="V82" i="7"/>
  <c r="V88" i="7"/>
  <c r="AI233" i="9"/>
  <c r="AF233" i="9"/>
  <c r="V54" i="7"/>
  <c r="AC213" i="9"/>
  <c r="AM213" i="9"/>
  <c r="V63" i="7"/>
  <c r="B63" i="7"/>
  <c r="P53" i="7"/>
  <c r="V53" i="7"/>
  <c r="C44" i="7"/>
  <c r="O44" i="7"/>
  <c r="B59" i="7"/>
  <c r="E59" i="7"/>
  <c r="V64" i="7"/>
  <c r="D64" i="7"/>
  <c r="Y60" i="7"/>
  <c r="M72" i="7"/>
  <c r="P51" i="7"/>
  <c r="N45" i="7"/>
  <c r="C70" i="7"/>
  <c r="C67" i="7"/>
  <c r="P83" i="7"/>
  <c r="E73" i="7"/>
  <c r="O52" i="7"/>
  <c r="C49" i="7"/>
  <c r="C42" i="7"/>
  <c r="Y46" i="7"/>
  <c r="M63" i="7"/>
  <c r="C79" i="7"/>
  <c r="N87" i="7"/>
  <c r="P80" i="7"/>
  <c r="Y79" i="7"/>
  <c r="X81" i="7"/>
  <c r="AQ110" i="4"/>
  <c r="O35" i="7"/>
  <c r="B19" i="7"/>
  <c r="P89" i="7"/>
  <c r="P81" i="7"/>
  <c r="N39" i="7"/>
  <c r="O70" i="7"/>
  <c r="Y55" i="7"/>
  <c r="X65" i="7"/>
  <c r="Y42" i="7"/>
  <c r="X78" i="7"/>
  <c r="X66" i="7"/>
  <c r="AD217" i="9"/>
  <c r="AI217" i="9"/>
  <c r="AL217" i="9"/>
  <c r="AE229" i="9"/>
  <c r="AK229" i="9"/>
  <c r="AI229" i="9"/>
  <c r="V50" i="7"/>
  <c r="AK211" i="9"/>
  <c r="AI211" i="9"/>
  <c r="AH211" i="9"/>
  <c r="AL216" i="9"/>
  <c r="AM216" i="9"/>
  <c r="AC216" i="9"/>
  <c r="AD222" i="9"/>
  <c r="AI222" i="9"/>
  <c r="AJ222" i="9"/>
  <c r="AC232" i="9"/>
  <c r="AL232" i="9"/>
  <c r="AK232" i="9"/>
  <c r="AD231" i="9"/>
  <c r="AK231" i="9"/>
  <c r="AL231" i="9"/>
  <c r="AK223" i="9"/>
  <c r="AJ223" i="9"/>
  <c r="AI223" i="9"/>
  <c r="AD234" i="9"/>
  <c r="AK234" i="9"/>
  <c r="AL234" i="9"/>
  <c r="V85" i="7"/>
  <c r="O85" i="7"/>
  <c r="V46" i="7"/>
  <c r="AG228" i="9"/>
  <c r="AE228" i="9"/>
  <c r="AL228" i="9"/>
  <c r="B79" i="7"/>
  <c r="P75" i="7"/>
  <c r="AG214" i="9"/>
  <c r="AL214" i="9"/>
  <c r="AH214" i="9"/>
  <c r="N72" i="7"/>
  <c r="V72" i="7"/>
  <c r="E72" i="7"/>
  <c r="AI225" i="9"/>
  <c r="AL225" i="9"/>
  <c r="AC225" i="9"/>
  <c r="B67" i="7"/>
  <c r="N67" i="7"/>
  <c r="E67" i="7"/>
  <c r="AL218" i="9"/>
  <c r="AJ218" i="9"/>
  <c r="AK218" i="9"/>
  <c r="AF221" i="9"/>
  <c r="AD221" i="9"/>
  <c r="AH221" i="9"/>
  <c r="AI215" i="9"/>
  <c r="AD215" i="9"/>
  <c r="AH215" i="9"/>
  <c r="V80" i="7"/>
  <c r="P65" i="7"/>
  <c r="V51" i="7"/>
  <c r="V42" i="7"/>
  <c r="B76" i="7"/>
  <c r="V76" i="7"/>
  <c r="P52" i="7"/>
  <c r="V71" i="7"/>
  <c r="AE212" i="9"/>
  <c r="AH212" i="9"/>
  <c r="AD212" i="9"/>
  <c r="V41" i="7"/>
  <c r="C41" i="7"/>
  <c r="M57" i="7"/>
  <c r="E19" i="7"/>
  <c r="V19" i="7"/>
  <c r="P55" i="7"/>
  <c r="V55" i="7"/>
  <c r="AJ226" i="9"/>
  <c r="AF226" i="9"/>
  <c r="AG226" i="9"/>
  <c r="D78" i="7"/>
  <c r="AH227" i="9"/>
  <c r="AI227" i="9"/>
  <c r="AF227" i="9"/>
  <c r="V73" i="7"/>
  <c r="AI224" i="9"/>
  <c r="AF224" i="9"/>
  <c r="AC224" i="9"/>
  <c r="AE233" i="9"/>
  <c r="AH233" i="9"/>
  <c r="AC233" i="9"/>
  <c r="V69" i="7"/>
  <c r="P69" i="7"/>
  <c r="O87" i="7"/>
  <c r="C87" i="7"/>
  <c r="P54" i="7"/>
  <c r="AE213" i="9"/>
  <c r="AL213" i="9"/>
  <c r="AJ213" i="9"/>
  <c r="E63" i="7"/>
  <c r="D59" i="7"/>
  <c r="V81" i="7"/>
  <c r="M40" i="7"/>
  <c r="B64" i="7"/>
  <c r="AG217" i="9"/>
  <c r="AC217" i="9"/>
  <c r="AH217" i="9"/>
  <c r="AG229" i="9"/>
  <c r="AD229" i="9"/>
  <c r="V83" i="7"/>
  <c r="E83" i="7"/>
  <c r="B56" i="7"/>
  <c r="AE211" i="9"/>
  <c r="AF211" i="9"/>
  <c r="V86" i="7"/>
  <c r="AH216" i="9"/>
  <c r="AG216" i="9"/>
  <c r="AJ216" i="9"/>
  <c r="AM222" i="9"/>
  <c r="AE222" i="9"/>
  <c r="AL222" i="9"/>
  <c r="O66" i="7"/>
  <c r="AI232" i="9"/>
  <c r="AH232" i="9"/>
  <c r="AG232" i="9"/>
  <c r="AI231" i="9"/>
  <c r="AF231" i="9"/>
  <c r="AE231" i="9"/>
  <c r="AM223" i="9"/>
  <c r="AC223" i="9"/>
  <c r="AD223" i="9"/>
  <c r="AG234" i="9"/>
  <c r="AE234" i="9"/>
  <c r="AF234" i="9"/>
  <c r="AD228" i="9"/>
  <c r="AI228" i="9"/>
  <c r="AC228" i="9"/>
  <c r="D75" i="7"/>
  <c r="V60" i="7"/>
  <c r="AC214" i="9"/>
  <c r="AF214" i="9"/>
  <c r="AM214" i="9"/>
  <c r="O48" i="7"/>
  <c r="V30" i="7"/>
  <c r="V62" i="7"/>
  <c r="B72" i="7"/>
  <c r="AM225" i="9"/>
  <c r="AD225" i="9"/>
  <c r="AG218" i="9"/>
  <c r="AD218" i="9"/>
  <c r="AM218" i="9"/>
  <c r="AK221" i="9"/>
  <c r="AL221" i="9"/>
  <c r="AM221" i="9"/>
  <c r="AC215" i="9"/>
  <c r="AK215" i="9"/>
  <c r="E80" i="7"/>
  <c r="D84" i="7"/>
  <c r="V65" i="7"/>
  <c r="E51" i="7"/>
  <c r="N42" i="7"/>
  <c r="D61" i="7"/>
  <c r="V10" i="7"/>
  <c r="O10" i="7"/>
  <c r="O58" i="7"/>
  <c r="D52" i="7"/>
  <c r="V52" i="7"/>
  <c r="AF212" i="9"/>
  <c r="AI212" i="9"/>
  <c r="AC212" i="9"/>
  <c r="M41" i="7"/>
  <c r="E57" i="7"/>
  <c r="D57" i="7"/>
  <c r="D55" i="7"/>
  <c r="AM226" i="9"/>
  <c r="AL226" i="9"/>
  <c r="AC226" i="9"/>
  <c r="AE227" i="9"/>
  <c r="AJ227" i="9"/>
  <c r="AL227" i="9"/>
  <c r="P73" i="7"/>
  <c r="AD224" i="9"/>
  <c r="AG224" i="9"/>
  <c r="AK224" i="9"/>
  <c r="M68" i="7"/>
  <c r="P88" i="7"/>
  <c r="AG233" i="9"/>
  <c r="AJ233" i="9"/>
  <c r="AK233" i="9"/>
  <c r="N69" i="7"/>
  <c r="AF213" i="9"/>
  <c r="AD213" i="9"/>
  <c r="AK213" i="9"/>
  <c r="O63" i="7"/>
  <c r="C53" i="7"/>
  <c r="B81" i="7"/>
  <c r="N81" i="7"/>
  <c r="V40" i="7"/>
  <c r="P72" i="7"/>
  <c r="O41" i="7"/>
  <c r="N46" i="7"/>
  <c r="B57" i="7"/>
  <c r="D10" i="7"/>
  <c r="O64" i="7"/>
  <c r="D58" i="7"/>
  <c r="M85" i="7"/>
  <c r="Y51" i="7"/>
  <c r="AK109" i="4"/>
  <c r="N44" i="7"/>
  <c r="E53" i="7"/>
  <c r="X88" i="7"/>
  <c r="M56" i="7"/>
  <c r="M59" i="7"/>
  <c r="E88" i="7"/>
  <c r="C36" i="7"/>
  <c r="M50" i="7"/>
  <c r="B54" i="7"/>
  <c r="B70" i="7"/>
  <c r="M39" i="7"/>
  <c r="X64" i="7"/>
  <c r="Y85" i="7"/>
  <c r="Y83" i="7"/>
  <c r="X49" i="7"/>
  <c r="X77" i="7"/>
  <c r="AF217" i="9"/>
  <c r="AJ229" i="9"/>
  <c r="AJ211" i="9"/>
  <c r="AD216" i="9"/>
  <c r="AG222" i="9"/>
  <c r="AD232" i="9"/>
  <c r="AH223" i="9"/>
  <c r="AK228" i="9"/>
  <c r="AD214" i="9"/>
  <c r="AK225" i="9"/>
  <c r="AE218" i="9"/>
  <c r="AE221" i="9"/>
  <c r="AM215" i="9"/>
  <c r="AL212" i="9"/>
  <c r="V20" i="7"/>
  <c r="V78" i="7"/>
  <c r="AD227" i="9"/>
  <c r="D44" i="7"/>
  <c r="E52" i="7"/>
  <c r="C55" i="7"/>
  <c r="E55" i="7"/>
  <c r="X42" i="7"/>
  <c r="AQ110" i="6"/>
  <c r="N35" i="7"/>
  <c r="V38" i="7"/>
  <c r="N38" i="7"/>
  <c r="N51" i="7"/>
  <c r="O40" i="7"/>
  <c r="O60" i="7"/>
  <c r="X62" i="7"/>
  <c r="X46" i="7"/>
  <c r="X71" i="7"/>
  <c r="AP69" i="7"/>
  <c r="AN89" i="7"/>
  <c r="O80" i="7"/>
  <c r="Y57" i="7"/>
  <c r="C35" i="7"/>
  <c r="P35" i="7"/>
  <c r="V35" i="7"/>
  <c r="N60" i="7"/>
  <c r="P50" i="7"/>
  <c r="D89" i="7"/>
  <c r="O39" i="7"/>
  <c r="X61" i="7"/>
  <c r="AU11" i="4"/>
  <c r="Y81" i="7"/>
  <c r="P10" i="7"/>
  <c r="B39" i="7"/>
  <c r="Y52" i="7"/>
  <c r="X51" i="7"/>
  <c r="D80" i="7"/>
  <c r="O89" i="7"/>
  <c r="Y73" i="7"/>
  <c r="Y41" i="7"/>
  <c r="Y63" i="7"/>
  <c r="Y77" i="7"/>
  <c r="Y68" i="7"/>
  <c r="X40" i="7"/>
  <c r="X44" i="7"/>
  <c r="C65" i="7"/>
  <c r="X72" i="7"/>
  <c r="N37" i="7"/>
  <c r="X30" i="7"/>
  <c r="N89" i="7"/>
  <c r="Y64" i="7"/>
  <c r="Y67" i="7"/>
  <c r="B10" i="7"/>
  <c r="X87" i="7"/>
  <c r="AJ217" i="9"/>
  <c r="AF216" i="9"/>
  <c r="V66" i="7"/>
  <c r="V49" i="7"/>
  <c r="AJ232" i="9"/>
  <c r="AH234" i="9"/>
  <c r="AH228" i="9"/>
  <c r="AE214" i="9"/>
  <c r="AI218" i="9"/>
  <c r="AJ221" i="9"/>
  <c r="AJ224" i="9"/>
  <c r="AL233" i="9"/>
  <c r="AG213" i="9"/>
  <c r="E46" i="7"/>
  <c r="M67" i="7"/>
  <c r="D48" i="7"/>
  <c r="N41" i="7"/>
  <c r="Y53" i="7"/>
  <c r="Y56" i="7"/>
  <c r="P38" i="7"/>
  <c r="C60" i="7"/>
  <c r="M89" i="7"/>
  <c r="Y78" i="7"/>
  <c r="X85" i="7"/>
  <c r="X83" i="7"/>
  <c r="Y65" i="7"/>
  <c r="Y45" i="7"/>
  <c r="D38" i="7"/>
  <c r="M38" i="7"/>
  <c r="M35" i="7"/>
  <c r="E38" i="7"/>
  <c r="B50" i="7"/>
  <c r="C19" i="7"/>
  <c r="C39" i="7"/>
  <c r="C50" i="7"/>
  <c r="E81" i="7"/>
  <c r="C80" i="7"/>
  <c r="B30" i="7"/>
  <c r="O38" i="7"/>
  <c r="P37" i="7"/>
  <c r="C40" i="7"/>
  <c r="E10" i="7"/>
  <c r="P39" i="7"/>
  <c r="N50" i="7"/>
  <c r="Y43" i="7"/>
  <c r="X76" i="7"/>
  <c r="X67" i="7"/>
  <c r="AN49" i="7"/>
  <c r="Y69" i="7"/>
  <c r="M19" i="7"/>
  <c r="Y62" i="7"/>
  <c r="X63" i="7"/>
  <c r="D35" i="7"/>
  <c r="C38" i="7"/>
  <c r="P70" i="7"/>
  <c r="Y72" i="7"/>
  <c r="O84" i="7"/>
  <c r="B68" i="7"/>
  <c r="O61" i="7"/>
  <c r="O75" i="7"/>
  <c r="X89" i="7"/>
  <c r="N20" i="7"/>
  <c r="B60" i="7"/>
  <c r="E35" i="7"/>
  <c r="B36" i="7"/>
  <c r="D39" i="7"/>
  <c r="M36" i="7"/>
  <c r="AL229" i="9"/>
  <c r="AC211" i="9"/>
  <c r="AE216" i="9"/>
  <c r="AH231" i="9"/>
  <c r="AF223" i="9"/>
  <c r="AJ234" i="9"/>
  <c r="V75" i="7"/>
  <c r="AJ214" i="9"/>
  <c r="V48" i="7"/>
  <c r="AE225" i="9"/>
  <c r="AH218" i="9"/>
  <c r="V70" i="7"/>
  <c r="AC221" i="9"/>
  <c r="AE215" i="9"/>
  <c r="M84" i="7"/>
  <c r="V84" i="7"/>
  <c r="M51" i="7"/>
  <c r="P76" i="7"/>
  <c r="V47" i="7"/>
  <c r="AI226" i="9"/>
  <c r="AM227" i="9"/>
  <c r="AH224" i="9"/>
  <c r="AD233" i="9"/>
  <c r="AH213" i="9"/>
  <c r="E60" i="7"/>
  <c r="Y54" i="7"/>
  <c r="E56" i="7"/>
  <c r="AK109" i="6"/>
  <c r="X54" i="7"/>
  <c r="Y82" i="7"/>
  <c r="E69" i="7"/>
  <c r="X53" i="7"/>
  <c r="C72" i="7"/>
  <c r="N65" i="7"/>
  <c r="E50" i="7"/>
  <c r="M30" i="7"/>
  <c r="Y86" i="7"/>
  <c r="AN79" i="7"/>
  <c r="D60" i="7"/>
  <c r="Y58" i="7"/>
  <c r="E37" i="7"/>
  <c r="C51" i="7"/>
  <c r="N40" i="7"/>
  <c r="B89" i="7"/>
  <c r="X52" i="7"/>
  <c r="AN39" i="7"/>
  <c r="Y71" i="7"/>
  <c r="P20" i="7"/>
  <c r="N30" i="7"/>
  <c r="O50" i="7"/>
  <c r="AN59" i="7"/>
  <c r="O36" i="7"/>
  <c r="B38" i="7"/>
  <c r="Y89" i="7"/>
  <c r="N80" i="7"/>
  <c r="D19" i="7"/>
  <c r="M60" i="7"/>
  <c r="X69" i="7"/>
  <c r="X55" i="7"/>
  <c r="X43" i="7"/>
  <c r="D36" i="7"/>
  <c r="V36" i="7"/>
  <c r="X86" i="7"/>
  <c r="Y66" i="7"/>
  <c r="M76" i="7"/>
  <c r="P67" i="7"/>
  <c r="E65" i="7"/>
  <c r="P19" i="7"/>
  <c r="C58" i="7"/>
  <c r="O20" i="7"/>
  <c r="X79" i="7"/>
  <c r="X45" i="7"/>
  <c r="N36" i="7"/>
  <c r="E89" i="7"/>
  <c r="D30" i="7"/>
  <c r="X57" i="7"/>
  <c r="E39" i="7"/>
  <c r="V37" i="7"/>
  <c r="E70" i="7"/>
  <c r="X60" i="7"/>
  <c r="Y76" i="7"/>
  <c r="AH229" i="9"/>
  <c r="AL211" i="9"/>
  <c r="AF222" i="9"/>
  <c r="AM232" i="9"/>
  <c r="AC231" i="9"/>
  <c r="AG223" i="9"/>
  <c r="AH225" i="9"/>
  <c r="AL215" i="9"/>
  <c r="AJ212" i="9"/>
  <c r="AE226" i="9"/>
  <c r="AC227" i="9"/>
  <c r="O68" i="7"/>
  <c r="C68" i="7"/>
  <c r="N88" i="7"/>
  <c r="AM233" i="9"/>
  <c r="V87" i="7"/>
  <c r="AI213" i="9"/>
  <c r="V74" i="7"/>
  <c r="B44" i="7"/>
  <c r="V44" i="7"/>
  <c r="V59" i="7"/>
  <c r="D50" i="7"/>
  <c r="D70" i="7"/>
  <c r="M70" i="7"/>
  <c r="Y44" i="7"/>
  <c r="C30" i="7"/>
  <c r="X56" i="7"/>
  <c r="X41" i="7"/>
  <c r="O19" i="7"/>
  <c r="AN69" i="7"/>
  <c r="AP249" i="9" l="1"/>
  <c r="AH110" i="9"/>
  <c r="AK110" i="9"/>
  <c r="X258" i="9"/>
  <c r="BP271" i="9"/>
  <c r="Y261" i="9"/>
  <c r="Y287" i="9"/>
  <c r="D240" i="9"/>
  <c r="C281" i="9"/>
  <c r="BC253" i="9"/>
  <c r="X273" i="9"/>
  <c r="BQ265" i="9"/>
  <c r="P257" i="9"/>
  <c r="BD274" i="9"/>
  <c r="D220" i="9"/>
  <c r="N258" i="9"/>
  <c r="BP267" i="9"/>
  <c r="BQ272" i="9"/>
  <c r="C289" i="9"/>
  <c r="BD270" i="9"/>
  <c r="E220" i="9"/>
  <c r="BQ264" i="9"/>
  <c r="BD238" i="9"/>
  <c r="BD261" i="9"/>
  <c r="O230" i="9"/>
  <c r="D287" i="9"/>
  <c r="M281" i="9"/>
  <c r="D285" i="9"/>
  <c r="X282" i="9"/>
  <c r="P268" i="9"/>
  <c r="E254" i="9"/>
  <c r="P259" i="9"/>
  <c r="Y238" i="9"/>
  <c r="X238" i="9"/>
  <c r="Y236" i="9"/>
  <c r="X236" i="9"/>
  <c r="BP284" i="9"/>
  <c r="BP241" i="9"/>
  <c r="BD249" i="9"/>
  <c r="BQ260" i="9"/>
  <c r="N219" i="9"/>
  <c r="C237" i="9"/>
  <c r="M279" i="9"/>
  <c r="W220" i="9"/>
  <c r="D266" i="9"/>
  <c r="AH109" i="9"/>
  <c r="AT109" i="9"/>
  <c r="AP289" i="9"/>
  <c r="S9" i="8"/>
  <c r="BQ263" i="9"/>
  <c r="BD246" i="9"/>
  <c r="Y288" i="9"/>
  <c r="D263" i="9"/>
  <c r="X268" i="9"/>
  <c r="Y240" i="9"/>
  <c r="BD264" i="9"/>
  <c r="BC255" i="9"/>
  <c r="BC256" i="9"/>
  <c r="BC251" i="9"/>
  <c r="M254" i="9"/>
  <c r="C220" i="9"/>
  <c r="BQ219" i="9"/>
  <c r="N210" i="9"/>
  <c r="C269" i="9"/>
  <c r="M282" i="9"/>
  <c r="E275" i="9"/>
  <c r="M286" i="9"/>
  <c r="N282" i="9"/>
  <c r="C284" i="9"/>
  <c r="B240" i="9"/>
  <c r="N253" i="9"/>
  <c r="O255" i="9"/>
  <c r="D242" i="9"/>
  <c r="BD254" i="9"/>
  <c r="W219" i="9"/>
  <c r="C288" i="9"/>
  <c r="M261" i="9"/>
  <c r="O257" i="9"/>
  <c r="BP274" i="9"/>
  <c r="M252" i="9"/>
  <c r="O273" i="9"/>
  <c r="P263" i="9"/>
  <c r="B241" i="9"/>
  <c r="O278" i="9"/>
  <c r="D272" i="9"/>
  <c r="AT110" i="9"/>
  <c r="AQ109" i="9"/>
  <c r="D213" i="9"/>
  <c r="O213" i="9"/>
  <c r="AT227" i="9"/>
  <c r="P212" i="9"/>
  <c r="E212" i="9"/>
  <c r="N225" i="9"/>
  <c r="C225" i="9"/>
  <c r="W223" i="9"/>
  <c r="B223" i="9"/>
  <c r="M223" i="9"/>
  <c r="AS231" i="9"/>
  <c r="V222" i="9"/>
  <c r="Y109" i="9"/>
  <c r="N229" i="9"/>
  <c r="C229" i="9"/>
  <c r="N213" i="9"/>
  <c r="C213" i="9"/>
  <c r="C224" i="9"/>
  <c r="N224" i="9"/>
  <c r="O226" i="9"/>
  <c r="D226" i="9"/>
  <c r="AS221" i="9"/>
  <c r="C218" i="9"/>
  <c r="N218" i="9"/>
  <c r="E214" i="9"/>
  <c r="P214" i="9"/>
  <c r="E234" i="9"/>
  <c r="P234" i="9"/>
  <c r="V223" i="9"/>
  <c r="N231" i="9"/>
  <c r="C231" i="9"/>
  <c r="AT211" i="9"/>
  <c r="W213" i="9"/>
  <c r="M213" i="9"/>
  <c r="B213" i="9"/>
  <c r="P224" i="9"/>
  <c r="E224" i="9"/>
  <c r="P221" i="9"/>
  <c r="E221" i="9"/>
  <c r="O218" i="9"/>
  <c r="D218" i="9"/>
  <c r="N228" i="9"/>
  <c r="C228" i="9"/>
  <c r="N234" i="9"/>
  <c r="C234" i="9"/>
  <c r="P232" i="9"/>
  <c r="E232" i="9"/>
  <c r="V216" i="9"/>
  <c r="E217" i="9"/>
  <c r="P217" i="9"/>
  <c r="BO225" i="9"/>
  <c r="BN225" i="9" s="1"/>
  <c r="AR225" i="9"/>
  <c r="BB225" i="9"/>
  <c r="BA225" i="9" s="1"/>
  <c r="BD225" i="9" s="1"/>
  <c r="BO228" i="9"/>
  <c r="BN228" i="9" s="1"/>
  <c r="BB228" i="9"/>
  <c r="BA228" i="9" s="1"/>
  <c r="AR228" i="9"/>
  <c r="C223" i="9"/>
  <c r="N223" i="9"/>
  <c r="B222" i="9"/>
  <c r="M222" i="9"/>
  <c r="W222" i="9"/>
  <c r="P211" i="9"/>
  <c r="E211" i="9"/>
  <c r="E229" i="9"/>
  <c r="P229" i="9"/>
  <c r="V217" i="9"/>
  <c r="BO213" i="9"/>
  <c r="BN213" i="9" s="1"/>
  <c r="BB213" i="9"/>
  <c r="BA213" i="9" s="1"/>
  <c r="BD213" i="9" s="1"/>
  <c r="AR213" i="9"/>
  <c r="V213" i="9"/>
  <c r="AR233" i="9"/>
  <c r="BO233" i="9"/>
  <c r="BN233" i="9" s="1"/>
  <c r="BB233" i="9"/>
  <c r="BA233" i="9" s="1"/>
  <c r="P233" i="9"/>
  <c r="E233" i="9"/>
  <c r="B233" i="9"/>
  <c r="M233" i="9"/>
  <c r="AR224" i="9"/>
  <c r="BO224" i="9"/>
  <c r="BN224" i="9" s="1"/>
  <c r="BB224" i="9"/>
  <c r="BA224" i="9" s="1"/>
  <c r="B224" i="9"/>
  <c r="W224" i="9"/>
  <c r="M224" i="9"/>
  <c r="E227" i="9"/>
  <c r="P227" i="9"/>
  <c r="AS226" i="9"/>
  <c r="AS212" i="9"/>
  <c r="O212" i="9"/>
  <c r="D212" i="9"/>
  <c r="V212" i="9"/>
  <c r="BB215" i="9"/>
  <c r="BA215" i="9" s="1"/>
  <c r="BO215" i="9"/>
  <c r="BN215" i="9" s="1"/>
  <c r="AR215" i="9"/>
  <c r="AS215" i="9"/>
  <c r="AB110" i="9"/>
  <c r="AB109" i="9"/>
  <c r="BO221" i="9"/>
  <c r="BN221" i="9" s="1"/>
  <c r="BB221" i="9"/>
  <c r="BA221" i="9" s="1"/>
  <c r="AR221" i="9"/>
  <c r="M218" i="9"/>
  <c r="W218" i="9"/>
  <c r="B218" i="9"/>
  <c r="V214" i="9"/>
  <c r="AS214" i="9"/>
  <c r="AT228" i="9"/>
  <c r="O228" i="9"/>
  <c r="D228" i="9"/>
  <c r="V234" i="9"/>
  <c r="B234" i="9"/>
  <c r="M234" i="9"/>
  <c r="AT223" i="9"/>
  <c r="AS223" i="9"/>
  <c r="V231" i="9"/>
  <c r="D231" i="9"/>
  <c r="O231" i="9"/>
  <c r="M232" i="9"/>
  <c r="B232" i="9"/>
  <c r="C232" i="9"/>
  <c r="N232" i="9"/>
  <c r="O232" i="9"/>
  <c r="D232" i="9"/>
  <c r="E216" i="9"/>
  <c r="P216" i="9"/>
  <c r="B216" i="9"/>
  <c r="W216" i="9"/>
  <c r="M216" i="9"/>
  <c r="C216" i="9"/>
  <c r="N216" i="9"/>
  <c r="AF209" i="9"/>
  <c r="AO269" i="9"/>
  <c r="AO249" i="9"/>
  <c r="AO229" i="9"/>
  <c r="AO219" i="9"/>
  <c r="AO259" i="9"/>
  <c r="AO279" i="9"/>
  <c r="AO289" i="9"/>
  <c r="V211" i="9"/>
  <c r="AO239" i="9"/>
  <c r="AE41" i="8"/>
  <c r="BK46" i="9" s="1"/>
  <c r="BL46" i="9" s="1"/>
  <c r="AE53" i="8"/>
  <c r="BK58" i="9" s="1"/>
  <c r="BL58" i="9" s="1"/>
  <c r="AE74" i="8"/>
  <c r="BK79" i="9" s="1"/>
  <c r="AE51" i="8"/>
  <c r="BK56" i="9" s="1"/>
  <c r="BL56" i="9" s="1"/>
  <c r="AE76" i="8"/>
  <c r="BK81" i="9" s="1"/>
  <c r="AE28" i="8"/>
  <c r="BK33" i="9" s="1"/>
  <c r="BL33" i="9" s="1"/>
  <c r="AE19" i="8"/>
  <c r="BK24" i="9" s="1"/>
  <c r="BL24" i="9" s="1"/>
  <c r="AE27" i="8"/>
  <c r="BK32" i="9" s="1"/>
  <c r="BL32" i="9" s="1"/>
  <c r="AE82" i="8"/>
  <c r="BK87" i="9" s="1"/>
  <c r="AE88" i="8"/>
  <c r="BK93" i="9" s="1"/>
  <c r="AE23" i="8"/>
  <c r="BK28" i="9" s="1"/>
  <c r="BL28" i="9" s="1"/>
  <c r="BJ28" i="9" s="1"/>
  <c r="AE93" i="8"/>
  <c r="BK98" i="9" s="1"/>
  <c r="AE60" i="8"/>
  <c r="BK65" i="9" s="1"/>
  <c r="BL65" i="9" s="1"/>
  <c r="AE92" i="8"/>
  <c r="BK97" i="9" s="1"/>
  <c r="AE85" i="8"/>
  <c r="BK90" i="9" s="1"/>
  <c r="AE90" i="8"/>
  <c r="BK95" i="9" s="1"/>
  <c r="AE59" i="8"/>
  <c r="BK64" i="9" s="1"/>
  <c r="BL64" i="9" s="1"/>
  <c r="AE64" i="8"/>
  <c r="BK69" i="9" s="1"/>
  <c r="AE69" i="8"/>
  <c r="BK74" i="9" s="1"/>
  <c r="AE22" i="8"/>
  <c r="BK27" i="9" s="1"/>
  <c r="BL27" i="9" s="1"/>
  <c r="BO11" i="9"/>
  <c r="AE36" i="8"/>
  <c r="BK41" i="9" s="1"/>
  <c r="BL41" i="9" s="1"/>
  <c r="W229" i="9"/>
  <c r="M229" i="9"/>
  <c r="B229" i="9"/>
  <c r="C217" i="9"/>
  <c r="N217" i="9"/>
  <c r="B217" i="9"/>
  <c r="W217" i="9"/>
  <c r="M217" i="9"/>
  <c r="P213" i="9"/>
  <c r="E213" i="9"/>
  <c r="AS233" i="9"/>
  <c r="N233" i="9"/>
  <c r="C233" i="9"/>
  <c r="AS224" i="9"/>
  <c r="V224" i="9"/>
  <c r="U224" i="9" s="1"/>
  <c r="O224" i="9"/>
  <c r="D224" i="9"/>
  <c r="V227" i="9"/>
  <c r="U227" i="9" s="1"/>
  <c r="O227" i="9"/>
  <c r="D227" i="9"/>
  <c r="N227" i="9"/>
  <c r="C227" i="9"/>
  <c r="M226" i="9"/>
  <c r="W226" i="9"/>
  <c r="B226" i="9"/>
  <c r="V226" i="9"/>
  <c r="U226" i="9" s="1"/>
  <c r="P226" i="9"/>
  <c r="E226" i="9"/>
  <c r="C212" i="9"/>
  <c r="N212" i="9"/>
  <c r="C215" i="9"/>
  <c r="N215" i="9"/>
  <c r="O215" i="9"/>
  <c r="D215" i="9"/>
  <c r="C221" i="9"/>
  <c r="N221" i="9"/>
  <c r="V221" i="9"/>
  <c r="AR218" i="9"/>
  <c r="BB218" i="9"/>
  <c r="BA218" i="9" s="1"/>
  <c r="BO218" i="9"/>
  <c r="BN218" i="9" s="1"/>
  <c r="E218" i="9"/>
  <c r="P218" i="9"/>
  <c r="AT225" i="9"/>
  <c r="D225" i="9"/>
  <c r="O225" i="9"/>
  <c r="C214" i="9"/>
  <c r="N214" i="9"/>
  <c r="M214" i="9"/>
  <c r="W214" i="9"/>
  <c r="B214" i="9"/>
  <c r="B228" i="9"/>
  <c r="W228" i="9"/>
  <c r="M228" i="9"/>
  <c r="BB234" i="9"/>
  <c r="BA234" i="9" s="1"/>
  <c r="BO234" i="9"/>
  <c r="BN234" i="9" s="1"/>
  <c r="AR234" i="9"/>
  <c r="D223" i="9"/>
  <c r="O223" i="9"/>
  <c r="E223" i="9"/>
  <c r="P223" i="9"/>
  <c r="BO223" i="9"/>
  <c r="BN223" i="9" s="1"/>
  <c r="BQ223" i="9" s="1"/>
  <c r="AR223" i="9"/>
  <c r="BB223" i="9"/>
  <c r="BA223" i="9" s="1"/>
  <c r="AE109" i="9"/>
  <c r="BO231" i="9"/>
  <c r="BN231" i="9" s="1"/>
  <c r="BB231" i="9"/>
  <c r="BA231" i="9" s="1"/>
  <c r="AR231" i="9"/>
  <c r="BO232" i="9"/>
  <c r="BN232" i="9" s="1"/>
  <c r="BQ232" i="9" s="1"/>
  <c r="AR232" i="9"/>
  <c r="BB232" i="9"/>
  <c r="BA232" i="9" s="1"/>
  <c r="AS232" i="9"/>
  <c r="P222" i="9"/>
  <c r="E222" i="9"/>
  <c r="D222" i="9"/>
  <c r="O222" i="9"/>
  <c r="AT216" i="9"/>
  <c r="AS216" i="9"/>
  <c r="N211" i="9"/>
  <c r="C211" i="9"/>
  <c r="O211" i="9"/>
  <c r="D211" i="9"/>
  <c r="AH104" i="9"/>
  <c r="AE104" i="9"/>
  <c r="AN107" i="9"/>
  <c r="AQ105" i="9"/>
  <c r="AN105" i="9"/>
  <c r="AT108" i="9"/>
  <c r="Y105" i="9"/>
  <c r="AB105" i="9"/>
  <c r="BB211" i="9"/>
  <c r="BA211" i="9" s="1"/>
  <c r="BE211" i="9" s="1"/>
  <c r="AQ104" i="9"/>
  <c r="AK104" i="9"/>
  <c r="Y108" i="9"/>
  <c r="AN108" i="9"/>
  <c r="AK105" i="9"/>
  <c r="AE108" i="9"/>
  <c r="AB104" i="9"/>
  <c r="AH107" i="9"/>
  <c r="AK107" i="9"/>
  <c r="AE107" i="9"/>
  <c r="AH105" i="9"/>
  <c r="AT105" i="9"/>
  <c r="AT104" i="9"/>
  <c r="AB107" i="9"/>
  <c r="AE105" i="9"/>
  <c r="AR211" i="9"/>
  <c r="Y107" i="9"/>
  <c r="AN104" i="9"/>
  <c r="AB108" i="9"/>
  <c r="AQ108" i="9"/>
  <c r="Y104" i="9"/>
  <c r="AQ107" i="9"/>
  <c r="AH108" i="9"/>
  <c r="AT107" i="9"/>
  <c r="AK108" i="9"/>
  <c r="D229" i="9"/>
  <c r="O229" i="9"/>
  <c r="BB229" i="9"/>
  <c r="BA229" i="9" s="1"/>
  <c r="BO229" i="9"/>
  <c r="BN229" i="9" s="1"/>
  <c r="AR229" i="9"/>
  <c r="U229" i="9"/>
  <c r="O217" i="9"/>
  <c r="D217" i="9"/>
  <c r="AS213" i="9"/>
  <c r="AT213" i="9"/>
  <c r="V233" i="9"/>
  <c r="AT233" i="9" s="1"/>
  <c r="D233" i="9"/>
  <c r="O233" i="9"/>
  <c r="AR227" i="9"/>
  <c r="BO227" i="9"/>
  <c r="BN227" i="9" s="1"/>
  <c r="BB227" i="9"/>
  <c r="BA227" i="9" s="1"/>
  <c r="B227" i="9"/>
  <c r="M227" i="9"/>
  <c r="W227" i="9"/>
  <c r="AR226" i="9"/>
  <c r="BO226" i="9"/>
  <c r="BN226" i="9" s="1"/>
  <c r="BB226" i="9"/>
  <c r="BA226" i="9" s="1"/>
  <c r="N226" i="9"/>
  <c r="C226" i="9"/>
  <c r="BO212" i="9"/>
  <c r="BN212" i="9" s="1"/>
  <c r="AR212" i="9"/>
  <c r="BB212" i="9"/>
  <c r="BA212" i="9" s="1"/>
  <c r="W212" i="9"/>
  <c r="B212" i="9"/>
  <c r="M212" i="9"/>
  <c r="W215" i="9"/>
  <c r="M215" i="9"/>
  <c r="B215" i="9"/>
  <c r="V215" i="9"/>
  <c r="P215" i="9"/>
  <c r="E215" i="9"/>
  <c r="M221" i="9"/>
  <c r="W221" i="9"/>
  <c r="B221" i="9"/>
  <c r="O221" i="9"/>
  <c r="D221" i="9"/>
  <c r="V218" i="9"/>
  <c r="U218" i="9" s="1"/>
  <c r="AT218" i="9"/>
  <c r="P225" i="9"/>
  <c r="E225" i="9"/>
  <c r="W225" i="9"/>
  <c r="M225" i="9"/>
  <c r="B225" i="9"/>
  <c r="V225" i="9"/>
  <c r="D214" i="9"/>
  <c r="O214" i="9"/>
  <c r="BO214" i="9"/>
  <c r="BN214" i="9" s="1"/>
  <c r="AR214" i="9"/>
  <c r="BB214" i="9"/>
  <c r="BA214" i="9" s="1"/>
  <c r="BD214" i="9" s="1"/>
  <c r="V228" i="9"/>
  <c r="U228" i="9" s="1"/>
  <c r="E228" i="9"/>
  <c r="P228" i="9"/>
  <c r="AS234" i="9"/>
  <c r="AT234" i="9"/>
  <c r="O234" i="9"/>
  <c r="D234" i="9"/>
  <c r="B231" i="9"/>
  <c r="M231" i="9"/>
  <c r="P231" i="9"/>
  <c r="E231" i="9"/>
  <c r="V232" i="9"/>
  <c r="AR222" i="9"/>
  <c r="BB222" i="9"/>
  <c r="BA222" i="9" s="1"/>
  <c r="BD222" i="9" s="1"/>
  <c r="BO222" i="9"/>
  <c r="BN222" i="9" s="1"/>
  <c r="AT222" i="9"/>
  <c r="AS222" i="9"/>
  <c r="C222" i="9"/>
  <c r="N222" i="9"/>
  <c r="AR216" i="9"/>
  <c r="BO216" i="9"/>
  <c r="BN216" i="9" s="1"/>
  <c r="BB216" i="9"/>
  <c r="BA216" i="9" s="1"/>
  <c r="D216" i="9"/>
  <c r="O216" i="9"/>
  <c r="B211" i="9"/>
  <c r="M211" i="9"/>
  <c r="W211" i="9"/>
  <c r="Y110" i="9"/>
  <c r="V229" i="9"/>
  <c r="AT229" i="9"/>
  <c r="U217" i="9"/>
  <c r="BO217" i="9"/>
  <c r="BN217" i="9" s="1"/>
  <c r="BQ217" i="9" s="1"/>
  <c r="AR217" i="9"/>
  <c r="BB217" i="9"/>
  <c r="BA217" i="9" s="1"/>
  <c r="C264" i="9"/>
  <c r="N264" i="9"/>
  <c r="E264" i="9"/>
  <c r="P264" i="9"/>
  <c r="P240" i="9"/>
  <c r="E240" i="9"/>
  <c r="D281" i="9"/>
  <c r="G281" i="9" s="1"/>
  <c r="O281" i="9"/>
  <c r="N259" i="9"/>
  <c r="C259" i="9"/>
  <c r="X259" i="9"/>
  <c r="Y259" i="9"/>
  <c r="BC244" i="9"/>
  <c r="BD244" i="9"/>
  <c r="E244" i="9"/>
  <c r="P244" i="9"/>
  <c r="O253" i="9"/>
  <c r="D253" i="9"/>
  <c r="B274" i="9"/>
  <c r="M274" i="9"/>
  <c r="X274" i="9"/>
  <c r="Y274" i="9"/>
  <c r="N254" i="9"/>
  <c r="C254" i="9"/>
  <c r="D254" i="9"/>
  <c r="O254" i="9"/>
  <c r="AT287" i="9"/>
  <c r="M287" i="9"/>
  <c r="B287" i="9"/>
  <c r="E287" i="9"/>
  <c r="P287" i="9"/>
  <c r="D269" i="9"/>
  <c r="O269" i="9"/>
  <c r="M288" i="9"/>
  <c r="B288" i="9"/>
  <c r="D288" i="9"/>
  <c r="O288" i="9"/>
  <c r="O282" i="9"/>
  <c r="D282" i="9"/>
  <c r="P282" i="9"/>
  <c r="E282" i="9"/>
  <c r="B246" i="9"/>
  <c r="M246" i="9"/>
  <c r="N285" i="9"/>
  <c r="C285" i="9"/>
  <c r="E285" i="9"/>
  <c r="P285" i="9"/>
  <c r="BD237" i="9"/>
  <c r="BC237" i="9"/>
  <c r="B235" i="9"/>
  <c r="N268" i="9"/>
  <c r="BD271" i="9"/>
  <c r="BC271" i="9"/>
  <c r="AP279" i="9"/>
  <c r="D271" i="9"/>
  <c r="O271" i="9"/>
  <c r="P247" i="9"/>
  <c r="E247" i="9"/>
  <c r="AT247" i="9"/>
  <c r="Y247" i="9"/>
  <c r="X247" i="9"/>
  <c r="BD252" i="9"/>
  <c r="BC252" i="9"/>
  <c r="B258" i="9"/>
  <c r="M258" i="9"/>
  <c r="BQ258" i="9"/>
  <c r="BP258" i="9"/>
  <c r="BF210" i="9"/>
  <c r="BJ210" i="9" s="1"/>
  <c r="BD210" i="9"/>
  <c r="BH210" i="9" s="1"/>
  <c r="BL210" i="9" s="1"/>
  <c r="BE210" i="9"/>
  <c r="BI210" i="9" s="1"/>
  <c r="BC210" i="9"/>
  <c r="BG210" i="9" s="1"/>
  <c r="BK210" i="9" s="1"/>
  <c r="W210" i="9"/>
  <c r="M210" i="9"/>
  <c r="AE95" i="8"/>
  <c r="AE91" i="8"/>
  <c r="BK96" i="9" s="1"/>
  <c r="AE65" i="8"/>
  <c r="BK70" i="9" s="1"/>
  <c r="AE96" i="8"/>
  <c r="AE10" i="8"/>
  <c r="BK10" i="9" s="1"/>
  <c r="AE79" i="8"/>
  <c r="BK84" i="9" s="1"/>
  <c r="AE83" i="8"/>
  <c r="BK88" i="9" s="1"/>
  <c r="AE63" i="8"/>
  <c r="BK68" i="9" s="1"/>
  <c r="AE32" i="8"/>
  <c r="BK37" i="9" s="1"/>
  <c r="BL37" i="9" s="1"/>
  <c r="AE70" i="8"/>
  <c r="BK75" i="9" s="1"/>
  <c r="AE46" i="8"/>
  <c r="BK51" i="9" s="1"/>
  <c r="BL51" i="9" s="1"/>
  <c r="AE89" i="8"/>
  <c r="BK94" i="9" s="1"/>
  <c r="AE31" i="8"/>
  <c r="BK36" i="9" s="1"/>
  <c r="BL36" i="9" s="1"/>
  <c r="AE5" i="8"/>
  <c r="AE47" i="8"/>
  <c r="BK52" i="9" s="1"/>
  <c r="BL52" i="9" s="1"/>
  <c r="AE62" i="8"/>
  <c r="BK67" i="9" s="1"/>
  <c r="AE33" i="8"/>
  <c r="BK38" i="9" s="1"/>
  <c r="BL38" i="9" s="1"/>
  <c r="AE84" i="8"/>
  <c r="BK89" i="9" s="1"/>
  <c r="AE58" i="8"/>
  <c r="BK63" i="9" s="1"/>
  <c r="BL63" i="9" s="1"/>
  <c r="AE30" i="8"/>
  <c r="BK35" i="9" s="1"/>
  <c r="BL35" i="9" s="1"/>
  <c r="BE35" i="9" s="1"/>
  <c r="AE40" i="8"/>
  <c r="BK45" i="9" s="1"/>
  <c r="BL45" i="9" s="1"/>
  <c r="BE45" i="9" s="1"/>
  <c r="AE56" i="8"/>
  <c r="BK61" i="9" s="1"/>
  <c r="BL61" i="9" s="1"/>
  <c r="BE61" i="9" s="1"/>
  <c r="AE98" i="8"/>
  <c r="AE34" i="8"/>
  <c r="BK39" i="9" s="1"/>
  <c r="BL39" i="9" s="1"/>
  <c r="AE37" i="8"/>
  <c r="BK42" i="9" s="1"/>
  <c r="BL42" i="9" s="1"/>
  <c r="AE21" i="8"/>
  <c r="BK26" i="9" s="1"/>
  <c r="BL26" i="9" s="1"/>
  <c r="AE61" i="8"/>
  <c r="BK66" i="9" s="1"/>
  <c r="BL66" i="9" s="1"/>
  <c r="AE87" i="8"/>
  <c r="BK92" i="9" s="1"/>
  <c r="AE75" i="8"/>
  <c r="BK80" i="9" s="1"/>
  <c r="AE72" i="8"/>
  <c r="BK77" i="9" s="1"/>
  <c r="AE94" i="8"/>
  <c r="BK99" i="9" s="1"/>
  <c r="AE77" i="8"/>
  <c r="BK82" i="9" s="1"/>
  <c r="AE57" i="8"/>
  <c r="BK62" i="9" s="1"/>
  <c r="BL62" i="9" s="1"/>
  <c r="AE29" i="8"/>
  <c r="BK34" i="9" s="1"/>
  <c r="BL34" i="9" s="1"/>
  <c r="AE71" i="8"/>
  <c r="BK76" i="9" s="1"/>
  <c r="AE12" i="8"/>
  <c r="BK17" i="9" s="1"/>
  <c r="BL17" i="9" s="1"/>
  <c r="AE52" i="8"/>
  <c r="BK57" i="9" s="1"/>
  <c r="BL57" i="9" s="1"/>
  <c r="AE16" i="8"/>
  <c r="BK21" i="9" s="1"/>
  <c r="BL21" i="9" s="1"/>
  <c r="AE14" i="8"/>
  <c r="BK19" i="9" s="1"/>
  <c r="BL19" i="9" s="1"/>
  <c r="AE13" i="8"/>
  <c r="BK18" i="9" s="1"/>
  <c r="BL18" i="9" s="1"/>
  <c r="AE45" i="8"/>
  <c r="BK50" i="9" s="1"/>
  <c r="BL50" i="9" s="1"/>
  <c r="AE38" i="8"/>
  <c r="BK43" i="9" s="1"/>
  <c r="BL43" i="9" s="1"/>
  <c r="AE44" i="8"/>
  <c r="BK49" i="9" s="1"/>
  <c r="BL49" i="9" s="1"/>
  <c r="AE80" i="8"/>
  <c r="BK85" i="9" s="1"/>
  <c r="AE73" i="8"/>
  <c r="BK78" i="9" s="1"/>
  <c r="BL78" i="9" s="1"/>
  <c r="AE35" i="8"/>
  <c r="BK40" i="9" s="1"/>
  <c r="BL40" i="9" s="1"/>
  <c r="BE40" i="9" s="1"/>
  <c r="AE68" i="8"/>
  <c r="BK73" i="9" s="1"/>
  <c r="AE42" i="8"/>
  <c r="BK47" i="9" s="1"/>
  <c r="BL47" i="9" s="1"/>
  <c r="AE78" i="8"/>
  <c r="BK83" i="9" s="1"/>
  <c r="BL83" i="9" s="1"/>
  <c r="AE49" i="8"/>
  <c r="BK54" i="9" s="1"/>
  <c r="BL54" i="9" s="1"/>
  <c r="AE97" i="8"/>
  <c r="AE86" i="8"/>
  <c r="BK91" i="9" s="1"/>
  <c r="AE55" i="8"/>
  <c r="BK60" i="9" s="1"/>
  <c r="BL60" i="9" s="1"/>
  <c r="AE24" i="8"/>
  <c r="BK29" i="9" s="1"/>
  <c r="BL29" i="9" s="1"/>
  <c r="AE15" i="8"/>
  <c r="BK20" i="9" s="1"/>
  <c r="BL20" i="9" s="1"/>
  <c r="AE25" i="8"/>
  <c r="BK30" i="9" s="1"/>
  <c r="BL30" i="9" s="1"/>
  <c r="AE48" i="8"/>
  <c r="BK53" i="9" s="1"/>
  <c r="BL53" i="9" s="1"/>
  <c r="AE54" i="8"/>
  <c r="BK59" i="9" s="1"/>
  <c r="BL59" i="9" s="1"/>
  <c r="AE11" i="8"/>
  <c r="BK16" i="9" s="1"/>
  <c r="BL16" i="9" s="1"/>
  <c r="AE99" i="8"/>
  <c r="AE20" i="8"/>
  <c r="BK25" i="9" s="1"/>
  <c r="BL25" i="9" s="1"/>
  <c r="AE50" i="8"/>
  <c r="BK55" i="9" s="1"/>
  <c r="BL55" i="9" s="1"/>
  <c r="AE17" i="8"/>
  <c r="BK22" i="9" s="1"/>
  <c r="BL22" i="9" s="1"/>
  <c r="AE26" i="8"/>
  <c r="BK31" i="9" s="1"/>
  <c r="BL31" i="9" s="1"/>
  <c r="AE66" i="8"/>
  <c r="BK71" i="9" s="1"/>
  <c r="AE18" i="8"/>
  <c r="BK23" i="9" s="1"/>
  <c r="BL23" i="9" s="1"/>
  <c r="BE23" i="9" s="1"/>
  <c r="AE39" i="8"/>
  <c r="BK44" i="9" s="1"/>
  <c r="BL44" i="9" s="1"/>
  <c r="BJ44" i="9" s="1"/>
  <c r="AE67" i="8"/>
  <c r="BK72" i="9" s="1"/>
  <c r="BL72" i="9" s="1"/>
  <c r="AE81" i="8"/>
  <c r="BK86" i="9" s="1"/>
  <c r="BL86" i="9" s="1"/>
  <c r="N276" i="9"/>
  <c r="C276" i="9"/>
  <c r="AN109" i="9"/>
  <c r="P261" i="9"/>
  <c r="E261" i="9"/>
  <c r="E242" i="9"/>
  <c r="P242" i="9"/>
  <c r="AP259" i="9"/>
  <c r="B265" i="9"/>
  <c r="M265" i="9"/>
  <c r="D265" i="9"/>
  <c r="O265" i="9"/>
  <c r="X284" i="9"/>
  <c r="Y284" i="9"/>
  <c r="BQ280" i="9"/>
  <c r="BP280" i="9"/>
  <c r="W280" i="9"/>
  <c r="B280" i="9"/>
  <c r="F280" i="9" s="1"/>
  <c r="M280" i="9"/>
  <c r="Y270" i="9"/>
  <c r="X270" i="9"/>
  <c r="O267" i="9"/>
  <c r="D267" i="9"/>
  <c r="BD267" i="9"/>
  <c r="BC267" i="9"/>
  <c r="O237" i="9"/>
  <c r="D237" i="9"/>
  <c r="M237" i="9"/>
  <c r="B237" i="9"/>
  <c r="AN110" i="9"/>
  <c r="O262" i="9"/>
  <c r="D262" i="9"/>
  <c r="AE110" i="9"/>
  <c r="B277" i="9"/>
  <c r="M277" i="9"/>
  <c r="D277" i="9"/>
  <c r="O277" i="9"/>
  <c r="P248" i="9"/>
  <c r="E248" i="9"/>
  <c r="X248" i="9"/>
  <c r="Y248" i="9"/>
  <c r="AT275" i="9"/>
  <c r="X275" i="9"/>
  <c r="Y275" i="9"/>
  <c r="C275" i="9"/>
  <c r="N275" i="9"/>
  <c r="O279" i="9"/>
  <c r="D279" i="9"/>
  <c r="P286" i="9"/>
  <c r="E286" i="9"/>
  <c r="F286" i="9" s="1"/>
  <c r="C256" i="9"/>
  <c r="N256" i="9"/>
  <c r="BC283" i="9"/>
  <c r="BD283" i="9"/>
  <c r="C243" i="9"/>
  <c r="N243" i="9"/>
  <c r="M245" i="9"/>
  <c r="B245" i="9"/>
  <c r="AE43" i="8"/>
  <c r="BK48" i="9" s="1"/>
  <c r="BL48" i="9" s="1"/>
  <c r="BP235" i="9"/>
  <c r="BQ235" i="9"/>
  <c r="B284" i="9"/>
  <c r="E276" i="9"/>
  <c r="M244" i="9"/>
  <c r="B251" i="9"/>
  <c r="C257" i="9"/>
  <c r="N257" i="9"/>
  <c r="P241" i="9"/>
  <c r="E241" i="9"/>
  <c r="M249" i="9"/>
  <c r="B249" i="9"/>
  <c r="Y249" i="9"/>
  <c r="F238" i="9"/>
  <c r="D268" i="9"/>
  <c r="C273" i="9"/>
  <c r="N273" i="9"/>
  <c r="BD273" i="9"/>
  <c r="BC273" i="9"/>
  <c r="E278" i="9"/>
  <c r="P278" i="9"/>
  <c r="M278" i="9"/>
  <c r="B278" i="9"/>
  <c r="BC220" i="9"/>
  <c r="BD220" i="9"/>
  <c r="P236" i="9"/>
  <c r="E236" i="9"/>
  <c r="G236" i="9" s="1"/>
  <c r="M264" i="9"/>
  <c r="D274" i="9"/>
  <c r="O274" i="9"/>
  <c r="N278" i="9"/>
  <c r="C278" i="9"/>
  <c r="M271" i="9"/>
  <c r="B271" i="9"/>
  <c r="D247" i="9"/>
  <c r="O247" i="9"/>
  <c r="N247" i="9"/>
  <c r="C247" i="9"/>
  <c r="C252" i="9"/>
  <c r="N252" i="9"/>
  <c r="D276" i="9"/>
  <c r="O276" i="9"/>
  <c r="C262" i="9"/>
  <c r="N262" i="9"/>
  <c r="Y230" i="9"/>
  <c r="P230" i="9"/>
  <c r="E230" i="9"/>
  <c r="G230" i="9" s="1"/>
  <c r="E279" i="9"/>
  <c r="P279" i="9"/>
  <c r="O246" i="9"/>
  <c r="D246" i="9"/>
  <c r="P249" i="9"/>
  <c r="E249" i="9"/>
  <c r="E266" i="9"/>
  <c r="P266" i="9"/>
  <c r="C266" i="9"/>
  <c r="N266" i="9"/>
  <c r="D286" i="9"/>
  <c r="O286" i="9"/>
  <c r="N283" i="9"/>
  <c r="C283" i="9"/>
  <c r="AT283" i="9"/>
  <c r="P243" i="9"/>
  <c r="E243" i="9"/>
  <c r="B243" i="9"/>
  <c r="M243" i="9"/>
  <c r="O245" i="9"/>
  <c r="D245" i="9"/>
  <c r="BC240" i="9"/>
  <c r="BD240" i="9"/>
  <c r="N263" i="9"/>
  <c r="C263" i="9"/>
  <c r="B269" i="9"/>
  <c r="M269" i="9"/>
  <c r="M273" i="9"/>
  <c r="B273" i="9"/>
  <c r="AT255" i="9"/>
  <c r="AT241" i="9"/>
  <c r="AT271" i="9"/>
  <c r="E271" i="9"/>
  <c r="P271" i="9"/>
  <c r="N261" i="9"/>
  <c r="C261" i="9"/>
  <c r="D251" i="9"/>
  <c r="O251" i="9"/>
  <c r="P284" i="9"/>
  <c r="E284" i="9"/>
  <c r="E262" i="9"/>
  <c r="P262" i="9"/>
  <c r="B262" i="9"/>
  <c r="M262" i="9"/>
  <c r="C277" i="9"/>
  <c r="N277" i="9"/>
  <c r="C248" i="9"/>
  <c r="N248" i="9"/>
  <c r="AT285" i="9"/>
  <c r="O249" i="9"/>
  <c r="D249" i="9"/>
  <c r="Q9" i="8"/>
  <c r="T9" i="8"/>
  <c r="P9" i="8"/>
  <c r="C286" i="9"/>
  <c r="N286" i="9"/>
  <c r="D283" i="9"/>
  <c r="AQ289" i="9" s="1"/>
  <c r="O283" i="9"/>
  <c r="O243" i="9"/>
  <c r="D243" i="9"/>
  <c r="Y250" i="9"/>
  <c r="X250" i="9"/>
  <c r="E245" i="9"/>
  <c r="P245" i="9"/>
  <c r="AP239" i="9"/>
  <c r="U257" i="9"/>
  <c r="T257" i="9" s="1"/>
  <c r="Y220" i="9"/>
  <c r="O259" i="9"/>
  <c r="BC259" i="9"/>
  <c r="B253" i="9"/>
  <c r="M253" i="9"/>
  <c r="E274" i="9"/>
  <c r="P274" i="9"/>
  <c r="C274" i="9"/>
  <c r="N274" i="9"/>
  <c r="B220" i="9"/>
  <c r="AQ229" i="9" s="1"/>
  <c r="M220" i="9"/>
  <c r="M255" i="9"/>
  <c r="B255" i="9"/>
  <c r="C271" i="9"/>
  <c r="N271" i="9"/>
  <c r="M247" i="9"/>
  <c r="B247" i="9"/>
  <c r="P258" i="9"/>
  <c r="E258" i="9"/>
  <c r="F258" i="9" s="1"/>
  <c r="AT261" i="9"/>
  <c r="B242" i="9"/>
  <c r="M242" i="9"/>
  <c r="E277" i="9"/>
  <c r="P277" i="9"/>
  <c r="M248" i="9"/>
  <c r="B248" i="9"/>
  <c r="B275" i="9"/>
  <c r="M275" i="9"/>
  <c r="M266" i="9"/>
  <c r="B266" i="9"/>
  <c r="O256" i="9"/>
  <c r="D256" i="9"/>
  <c r="M283" i="9"/>
  <c r="B283" i="9"/>
  <c r="Y239" i="9"/>
  <c r="X239" i="9"/>
  <c r="BJ35" i="9"/>
  <c r="BJ45" i="9"/>
  <c r="U260" i="9"/>
  <c r="U273" i="9"/>
  <c r="G231" i="9"/>
  <c r="U232" i="9"/>
  <c r="G234" i="9"/>
  <c r="U251" i="9"/>
  <c r="T251" i="9" s="1"/>
  <c r="X237" i="9"/>
  <c r="U278" i="9"/>
  <c r="T278" i="9" s="1"/>
  <c r="AQ259" i="9"/>
  <c r="F228" i="9"/>
  <c r="G223" i="9"/>
  <c r="G238" i="9"/>
  <c r="F240" i="9"/>
  <c r="F216" i="9"/>
  <c r="AP229" i="9"/>
  <c r="U285" i="9"/>
  <c r="G254" i="9"/>
  <c r="Y214" i="9"/>
  <c r="X220" i="9"/>
  <c r="G221" i="9"/>
  <c r="U271" i="9"/>
  <c r="T271" i="9" s="1"/>
  <c r="Y237" i="9"/>
  <c r="U264" i="9"/>
  <c r="U247" i="9"/>
  <c r="U244" i="9"/>
  <c r="U249" i="9"/>
  <c r="T249" i="9" s="1"/>
  <c r="BP216" i="9"/>
  <c r="BJ40" i="9"/>
  <c r="U276" i="9"/>
  <c r="T276" i="9" s="1"/>
  <c r="BP221" i="9"/>
  <c r="AT221" i="9"/>
  <c r="U246" i="9"/>
  <c r="U275" i="9"/>
  <c r="U289" i="9"/>
  <c r="BE28" i="9"/>
  <c r="U252" i="9"/>
  <c r="U236" i="9"/>
  <c r="U255" i="9"/>
  <c r="U283" i="9"/>
  <c r="T283" i="9" s="1"/>
  <c r="U238" i="9"/>
  <c r="T238" i="9" s="1"/>
  <c r="U287" i="9"/>
  <c r="U235" i="9"/>
  <c r="U263" i="9"/>
  <c r="T263" i="9" s="1"/>
  <c r="U266" i="9"/>
  <c r="T266" i="9" s="1"/>
  <c r="U258" i="9"/>
  <c r="U277" i="9"/>
  <c r="U242" i="9"/>
  <c r="BL211" i="9"/>
  <c r="U237" i="9"/>
  <c r="U243" i="9"/>
  <c r="U219" i="9"/>
  <c r="U220" i="9"/>
  <c r="U259" i="9"/>
  <c r="U239" i="9"/>
  <c r="T239" i="9" s="1"/>
  <c r="BC217" i="9"/>
  <c r="BQ231" i="9"/>
  <c r="U279" i="9"/>
  <c r="T279" i="9" s="1"/>
  <c r="U288" i="9"/>
  <c r="U248" i="9"/>
  <c r="T248" i="9" s="1"/>
  <c r="BQ221" i="9"/>
  <c r="U265" i="9"/>
  <c r="U286" i="9"/>
  <c r="T286" i="9" s="1"/>
  <c r="U269" i="9"/>
  <c r="T269" i="9" s="1"/>
  <c r="U230" i="9"/>
  <c r="U250" i="9"/>
  <c r="T250" i="9" s="1"/>
  <c r="U254" i="9"/>
  <c r="U284" i="9"/>
  <c r="U282" i="9"/>
  <c r="U253" i="9"/>
  <c r="T253" i="9" s="1"/>
  <c r="U261" i="9"/>
  <c r="G214" i="9"/>
  <c r="U267" i="9"/>
  <c r="U256" i="9"/>
  <c r="T256" i="9" s="1"/>
  <c r="U262" i="9"/>
  <c r="U274" i="9"/>
  <c r="U241" i="9"/>
  <c r="U281" i="9"/>
  <c r="U272" i="9"/>
  <c r="BF211" i="9"/>
  <c r="U245" i="9"/>
  <c r="U270" i="9"/>
  <c r="U210" i="9"/>
  <c r="U268" i="9"/>
  <c r="U240" i="9"/>
  <c r="U280" i="9"/>
  <c r="BJ61" i="9"/>
  <c r="F282" i="9"/>
  <c r="G288" i="9"/>
  <c r="BJ23" i="9"/>
  <c r="Y215" i="9"/>
  <c r="BJ211" i="9"/>
  <c r="AQ249" i="9"/>
  <c r="U233" i="9"/>
  <c r="BP236" i="9"/>
  <c r="BC211" i="9"/>
  <c r="BE212" i="9"/>
  <c r="BD212" i="9"/>
  <c r="X212" i="9"/>
  <c r="BQ229" i="9"/>
  <c r="BP231" i="9"/>
  <c r="BP225" i="9"/>
  <c r="BQ225" i="9"/>
  <c r="BQ226" i="9"/>
  <c r="BI211" i="9"/>
  <c r="BP229" i="9"/>
  <c r="BD223" i="9"/>
  <c r="F234" i="9"/>
  <c r="AP219" i="9"/>
  <c r="BD235" i="9"/>
  <c r="BK211" i="9"/>
  <c r="BD217" i="9"/>
  <c r="U212" i="9"/>
  <c r="T212" i="9" s="1"/>
  <c r="BG211" i="9"/>
  <c r="BP227" i="9"/>
  <c r="BD211" i="9"/>
  <c r="AK209" i="9"/>
  <c r="BH211" i="9"/>
  <c r="BC223" i="9"/>
  <c r="G260" i="9"/>
  <c r="Q10" i="8"/>
  <c r="P10" i="8"/>
  <c r="T10" i="8"/>
  <c r="F210" i="9"/>
  <c r="G210" i="9"/>
  <c r="BQ214" i="9"/>
  <c r="BP214" i="9"/>
  <c r="BL81" i="9"/>
  <c r="BF81" i="9"/>
  <c r="BF95" i="9"/>
  <c r="BL95" i="9"/>
  <c r="BL67" i="9"/>
  <c r="BF67" i="9"/>
  <c r="BL94" i="9"/>
  <c r="BF94" i="9"/>
  <c r="BF75" i="9"/>
  <c r="BL75" i="9"/>
  <c r="BL68" i="9"/>
  <c r="BF68" i="9"/>
  <c r="BF88" i="9"/>
  <c r="BL88" i="9"/>
  <c r="BF70" i="9"/>
  <c r="BL70" i="9"/>
  <c r="BL96" i="9"/>
  <c r="BF96" i="9"/>
  <c r="G212" i="9"/>
  <c r="AS236" i="9"/>
  <c r="AT217" i="9"/>
  <c r="AT214" i="9"/>
  <c r="AS228" i="9"/>
  <c r="F235" i="9"/>
  <c r="BF93" i="9"/>
  <c r="BL93" i="9"/>
  <c r="BL69" i="9"/>
  <c r="BF69" i="9"/>
  <c r="U213" i="9"/>
  <c r="T213" i="9" s="1"/>
  <c r="BD224" i="9"/>
  <c r="F260" i="9"/>
  <c r="BP238" i="9"/>
  <c r="BP222" i="9"/>
  <c r="BQ238" i="9"/>
  <c r="BC214" i="9"/>
  <c r="BQ218" i="9"/>
  <c r="BQ234" i="9"/>
  <c r="U231" i="9"/>
  <c r="T231" i="9" s="1"/>
  <c r="BQ227" i="9"/>
  <c r="BC222" i="9"/>
  <c r="F229" i="9"/>
  <c r="G229" i="9"/>
  <c r="X221" i="9"/>
  <c r="AS237" i="9"/>
  <c r="BF85" i="9"/>
  <c r="BL85" i="9"/>
  <c r="U211" i="9"/>
  <c r="BL87" i="9"/>
  <c r="BF87" i="9"/>
  <c r="BL90" i="9"/>
  <c r="BF90" i="9"/>
  <c r="BF79" i="9"/>
  <c r="BL79" i="9"/>
  <c r="BF97" i="9"/>
  <c r="BL97" i="9"/>
  <c r="BL74" i="9"/>
  <c r="BF74" i="9"/>
  <c r="AS227" i="9"/>
  <c r="BQ212" i="9"/>
  <c r="BP212" i="9"/>
  <c r="BQ216" i="9"/>
  <c r="X224" i="9"/>
  <c r="Y211" i="9"/>
  <c r="AT231" i="9"/>
  <c r="G239" i="9"/>
  <c r="F239" i="9"/>
  <c r="BP223" i="9"/>
  <c r="BQ233" i="9"/>
  <c r="BP237" i="9"/>
  <c r="BP234" i="9"/>
  <c r="BP217" i="9"/>
  <c r="BC212" i="9"/>
  <c r="BC235" i="9"/>
  <c r="BC224" i="9"/>
  <c r="BC236" i="9"/>
  <c r="F281" i="9"/>
  <c r="F289" i="9"/>
  <c r="G289" i="9"/>
  <c r="F250" i="9"/>
  <c r="G250" i="9"/>
  <c r="Y219" i="9"/>
  <c r="AT212" i="9"/>
  <c r="X232" i="9"/>
  <c r="BF98" i="9"/>
  <c r="BL98" i="9"/>
  <c r="BF73" i="9"/>
  <c r="BL73" i="9"/>
  <c r="X235" i="9"/>
  <c r="Y235" i="9"/>
  <c r="BD233" i="9"/>
  <c r="BC233" i="9"/>
  <c r="X225" i="9"/>
  <c r="G227" i="9"/>
  <c r="BQ213" i="9"/>
  <c r="BP213" i="9"/>
  <c r="BQ215" i="9"/>
  <c r="BP215" i="9"/>
  <c r="BD234" i="9"/>
  <c r="BC234" i="9"/>
  <c r="BD228" i="9"/>
  <c r="BC228" i="9"/>
  <c r="BQ224" i="9"/>
  <c r="BP224" i="9"/>
  <c r="BP218" i="9"/>
  <c r="BP226" i="9"/>
  <c r="BC213" i="9"/>
  <c r="BQ222" i="9"/>
  <c r="BQ236" i="9"/>
  <c r="BQ228" i="9"/>
  <c r="G215" i="9"/>
  <c r="BP232" i="9"/>
  <c r="BP228" i="9"/>
  <c r="BP211" i="9"/>
  <c r="AQ219" i="9"/>
  <c r="BP233" i="9"/>
  <c r="U223" i="9"/>
  <c r="G216" i="9"/>
  <c r="BQ237" i="9"/>
  <c r="U222" i="9"/>
  <c r="G240" i="9"/>
  <c r="BC225" i="9"/>
  <c r="X219" i="9"/>
  <c r="F231" i="9"/>
  <c r="F215" i="9"/>
  <c r="Y232" i="9"/>
  <c r="G270" i="9"/>
  <c r="F270" i="9"/>
  <c r="X229" i="9"/>
  <c r="Y229" i="9"/>
  <c r="X210" i="9"/>
  <c r="Y210" i="9"/>
  <c r="G219" i="9"/>
  <c r="F219" i="9"/>
  <c r="BF72" i="9"/>
  <c r="BL89" i="9"/>
  <c r="BF89" i="9"/>
  <c r="BF76" i="9"/>
  <c r="BL76" i="9"/>
  <c r="BF82" i="9"/>
  <c r="BL82" i="9"/>
  <c r="BF99" i="9"/>
  <c r="BL99" i="9"/>
  <c r="BF77" i="9"/>
  <c r="BL77" i="9"/>
  <c r="BF92" i="9"/>
  <c r="BL92" i="9"/>
  <c r="Y213" i="9"/>
  <c r="X222" i="9"/>
  <c r="Y221" i="9"/>
  <c r="BD221" i="9"/>
  <c r="BC221" i="9"/>
  <c r="U216" i="9"/>
  <c r="Y226" i="9"/>
  <c r="AS238" i="9"/>
  <c r="BD218" i="9"/>
  <c r="BC218" i="9"/>
  <c r="T229" i="9"/>
  <c r="T259" i="9"/>
  <c r="T217" i="9"/>
  <c r="T264" i="9"/>
  <c r="T228" i="9"/>
  <c r="T227" i="9"/>
  <c r="T255" i="9"/>
  <c r="T273" i="9"/>
  <c r="T226" i="9"/>
  <c r="T235" i="9"/>
  <c r="AP49" i="7"/>
  <c r="C81" i="7"/>
  <c r="P57" i="7"/>
  <c r="E20" i="7"/>
  <c r="O30" i="7"/>
  <c r="X82" i="7"/>
  <c r="AH110" i="4"/>
  <c r="AH110" i="6"/>
  <c r="Y61" i="7"/>
  <c r="D87" i="7"/>
  <c r="P68" i="7"/>
  <c r="AK110" i="6"/>
  <c r="AK110" i="4"/>
  <c r="Y87" i="7"/>
  <c r="X73" i="7"/>
  <c r="D20" i="7"/>
  <c r="C89" i="7"/>
  <c r="M81" i="7"/>
  <c r="E54" i="7"/>
  <c r="X58" i="7"/>
  <c r="D40" i="7"/>
  <c r="N58" i="7"/>
  <c r="D85" i="7"/>
  <c r="P59" i="7"/>
  <c r="Y38" i="7"/>
  <c r="N19" i="7"/>
  <c r="D66" i="7"/>
  <c r="D63" i="7"/>
  <c r="C20" i="7"/>
  <c r="M82" i="7"/>
  <c r="C84" i="7"/>
  <c r="D42" i="7"/>
  <c r="M61" i="7"/>
  <c r="O73" i="7"/>
  <c r="D72" i="7"/>
  <c r="X38" i="7"/>
  <c r="C37" i="7"/>
  <c r="AH109" i="6"/>
  <c r="AH109" i="4"/>
  <c r="X68" i="7"/>
  <c r="E75" i="7"/>
  <c r="B40" i="7"/>
  <c r="O57" i="7"/>
  <c r="P63" i="7"/>
  <c r="AT110" i="4"/>
  <c r="AT110" i="6"/>
  <c r="Y36" i="7"/>
  <c r="M79" i="7"/>
  <c r="AT109" i="4"/>
  <c r="AT109" i="6"/>
  <c r="Y40" i="7"/>
  <c r="N10" i="7"/>
  <c r="M86" i="7"/>
  <c r="N53" i="7"/>
  <c r="W19" i="7"/>
  <c r="B41" i="7"/>
  <c r="AQ109" i="4"/>
  <c r="AQ109" i="6"/>
  <c r="X36" i="7"/>
  <c r="W20" i="7"/>
  <c r="AP89" i="7"/>
  <c r="Y88" i="7"/>
  <c r="M54" i="7"/>
  <c r="C69" i="7"/>
  <c r="N82" i="7"/>
  <c r="O55" i="7"/>
  <c r="C88" i="7"/>
  <c r="M52" i="7"/>
  <c r="O78" i="7"/>
  <c r="D13" i="7"/>
  <c r="P12" i="7"/>
  <c r="W23" i="7"/>
  <c r="V22" i="7"/>
  <c r="N13" i="7"/>
  <c r="O26" i="7"/>
  <c r="C18" i="7"/>
  <c r="P14" i="7"/>
  <c r="N31" i="7"/>
  <c r="W13" i="7"/>
  <c r="E24" i="7"/>
  <c r="D18" i="7"/>
  <c r="N34" i="7"/>
  <c r="V16" i="7"/>
  <c r="B22" i="7"/>
  <c r="E11" i="7"/>
  <c r="E33" i="7"/>
  <c r="M24" i="7"/>
  <c r="D12" i="7"/>
  <c r="AB109" i="6"/>
  <c r="AB109" i="4"/>
  <c r="M18" i="7"/>
  <c r="V34" i="7"/>
  <c r="O31" i="7"/>
  <c r="N32" i="7"/>
  <c r="P16" i="7"/>
  <c r="C16" i="7"/>
  <c r="AO49" i="7"/>
  <c r="AO79" i="7"/>
  <c r="B29" i="7"/>
  <c r="W17" i="7"/>
  <c r="D24" i="7"/>
  <c r="N27" i="7"/>
  <c r="B26" i="7"/>
  <c r="C12" i="7"/>
  <c r="O15" i="7"/>
  <c r="V21" i="7"/>
  <c r="E18" i="7"/>
  <c r="O25" i="7"/>
  <c r="W14" i="7"/>
  <c r="W28" i="7"/>
  <c r="P23" i="7"/>
  <c r="AE109" i="4"/>
  <c r="AE109" i="6"/>
  <c r="P22" i="7"/>
  <c r="O11" i="7"/>
  <c r="AN107" i="4"/>
  <c r="AN107" i="6"/>
  <c r="Y105" i="6"/>
  <c r="Y105" i="4"/>
  <c r="AK104" i="6"/>
  <c r="AK104" i="4"/>
  <c r="AE108" i="4"/>
  <c r="AE108" i="6"/>
  <c r="AE107" i="4"/>
  <c r="AE107" i="6"/>
  <c r="AB107" i="4"/>
  <c r="AB107" i="6"/>
  <c r="AN104" i="6"/>
  <c r="AN104" i="4"/>
  <c r="AQ107" i="4"/>
  <c r="AQ107" i="6"/>
  <c r="D29" i="7"/>
  <c r="O33" i="7"/>
  <c r="C26" i="7"/>
  <c r="W12" i="7"/>
  <c r="M15" i="7"/>
  <c r="E15" i="7"/>
  <c r="O21" i="7"/>
  <c r="M25" i="7"/>
  <c r="O14" i="7"/>
  <c r="V28" i="7"/>
  <c r="M31" i="7"/>
  <c r="B11" i="7"/>
  <c r="V29" i="7"/>
  <c r="E64" i="7"/>
  <c r="D81" i="7"/>
  <c r="X59" i="7"/>
  <c r="E44" i="7"/>
  <c r="B74" i="7"/>
  <c r="N54" i="7"/>
  <c r="E87" i="7"/>
  <c r="M88" i="7"/>
  <c r="O82" i="7"/>
  <c r="B46" i="7"/>
  <c r="E85" i="7"/>
  <c r="P47" i="7"/>
  <c r="X47" i="7"/>
  <c r="M58" i="7"/>
  <c r="M10" i="7"/>
  <c r="AN109" i="6"/>
  <c r="AN109" i="4"/>
  <c r="P42" i="7"/>
  <c r="D65" i="7"/>
  <c r="M80" i="7"/>
  <c r="D67" i="7"/>
  <c r="D37" i="7"/>
  <c r="O62" i="7"/>
  <c r="M77" i="7"/>
  <c r="E48" i="7"/>
  <c r="X75" i="7"/>
  <c r="O79" i="7"/>
  <c r="C56" i="7"/>
  <c r="C43" i="7"/>
  <c r="E76" i="7"/>
  <c r="N57" i="7"/>
  <c r="B49" i="7"/>
  <c r="C73" i="7"/>
  <c r="E78" i="7"/>
  <c r="M64" i="7"/>
  <c r="C78" i="7"/>
  <c r="O47" i="7"/>
  <c r="N52" i="7"/>
  <c r="N62" i="7"/>
  <c r="E79" i="7"/>
  <c r="P49" i="7"/>
  <c r="C66" i="7"/>
  <c r="N83" i="7"/>
  <c r="E43" i="7"/>
  <c r="D45" i="7"/>
  <c r="C63" i="7"/>
  <c r="B73" i="7"/>
  <c r="E71" i="7"/>
  <c r="D51" i="7"/>
  <c r="E62" i="7"/>
  <c r="C77" i="7"/>
  <c r="D83" i="7"/>
  <c r="Y50" i="7"/>
  <c r="O59" i="7"/>
  <c r="E74" i="7"/>
  <c r="B20" i="7"/>
  <c r="C71" i="7"/>
  <c r="P58" i="7"/>
  <c r="M42" i="7"/>
  <c r="B48" i="7"/>
  <c r="B66" i="7"/>
  <c r="B83" i="7"/>
  <c r="U60" i="7"/>
  <c r="G34" i="7"/>
  <c r="U78" i="7"/>
  <c r="F28" i="7"/>
  <c r="G23" i="7"/>
  <c r="G21" i="7"/>
  <c r="U44" i="7"/>
  <c r="U49" i="7"/>
  <c r="U83" i="7"/>
  <c r="U48" i="7"/>
  <c r="U56" i="7"/>
  <c r="U52" i="7"/>
  <c r="U30" i="7"/>
  <c r="U72" i="7"/>
  <c r="U58" i="7"/>
  <c r="U65" i="7"/>
  <c r="U74" i="7"/>
  <c r="U77" i="7"/>
  <c r="U86" i="7"/>
  <c r="U41" i="7"/>
  <c r="X12" i="7"/>
  <c r="G88" i="7"/>
  <c r="U33" i="7"/>
  <c r="X24" i="7"/>
  <c r="T39" i="7"/>
  <c r="T69" i="7"/>
  <c r="G10" i="7"/>
  <c r="U11" i="7"/>
  <c r="F50" i="7"/>
  <c r="G15" i="7"/>
  <c r="Y10" i="7"/>
  <c r="T79" i="7"/>
  <c r="T56" i="7"/>
  <c r="X22" i="7"/>
  <c r="T26" i="7"/>
  <c r="F39" i="7"/>
  <c r="X29" i="7"/>
  <c r="T35" i="7"/>
  <c r="T28" i="7"/>
  <c r="F29" i="7"/>
  <c r="G89" i="7"/>
  <c r="F31" i="7"/>
  <c r="Y21" i="7"/>
  <c r="T71" i="7"/>
  <c r="T53" i="7"/>
  <c r="O13" i="7"/>
  <c r="E12" i="7"/>
  <c r="B23" i="7"/>
  <c r="Y109" i="6"/>
  <c r="Y109" i="4"/>
  <c r="C13" i="7"/>
  <c r="D26" i="7"/>
  <c r="N18" i="7"/>
  <c r="E34" i="7"/>
  <c r="C31" i="7"/>
  <c r="M13" i="7"/>
  <c r="P21" i="7"/>
  <c r="C34" i="7"/>
  <c r="E17" i="7"/>
  <c r="M22" i="7"/>
  <c r="E29" i="7"/>
  <c r="B33" i="7"/>
  <c r="E27" i="7"/>
  <c r="V12" i="7"/>
  <c r="W18" i="7"/>
  <c r="M32" i="7"/>
  <c r="O32" i="7"/>
  <c r="B16" i="7"/>
  <c r="N16" i="7"/>
  <c r="AO29" i="7"/>
  <c r="AO89" i="7"/>
  <c r="C17" i="7"/>
  <c r="M17" i="7"/>
  <c r="V27" i="7"/>
  <c r="C27" i="7"/>
  <c r="V26" i="7"/>
  <c r="N12" i="7"/>
  <c r="D15" i="7"/>
  <c r="P18" i="7"/>
  <c r="C14" i="7"/>
  <c r="B14" i="7"/>
  <c r="M28" i="7"/>
  <c r="D23" i="7"/>
  <c r="E22" i="7"/>
  <c r="D11" i="7"/>
  <c r="AQ105" i="4"/>
  <c r="AQ105" i="6"/>
  <c r="AB105" i="4"/>
  <c r="AB105" i="6"/>
  <c r="Y108" i="6"/>
  <c r="Y108" i="4"/>
  <c r="AB104" i="6"/>
  <c r="AB104" i="4"/>
  <c r="AH105" i="4"/>
  <c r="AH105" i="6"/>
  <c r="AE105" i="6"/>
  <c r="AE105" i="4"/>
  <c r="AB108" i="6"/>
  <c r="AB108" i="4"/>
  <c r="AH108" i="6"/>
  <c r="AH108" i="4"/>
  <c r="O29" i="7"/>
  <c r="U29" i="7"/>
  <c r="U24" i="7"/>
  <c r="B27" i="7"/>
  <c r="B12" i="7"/>
  <c r="B15" i="7"/>
  <c r="M21" i="7"/>
  <c r="D21" i="7"/>
  <c r="P25" i="7"/>
  <c r="B25" i="7"/>
  <c r="E28" i="7"/>
  <c r="O34" i="7"/>
  <c r="P31" i="7"/>
  <c r="C22" i="7"/>
  <c r="M11" i="7"/>
  <c r="P64" i="7"/>
  <c r="O81" i="7"/>
  <c r="Y59" i="7"/>
  <c r="P44" i="7"/>
  <c r="M74" i="7"/>
  <c r="C54" i="7"/>
  <c r="P87" i="7"/>
  <c r="B88" i="7"/>
  <c r="D82" i="7"/>
  <c r="M46" i="7"/>
  <c r="P85" i="7"/>
  <c r="B35" i="7"/>
  <c r="AP79" i="7"/>
  <c r="E47" i="7"/>
  <c r="N25" i="7"/>
  <c r="M23" i="7"/>
  <c r="N29" i="7"/>
  <c r="C24" i="7"/>
  <c r="P34" i="7"/>
  <c r="B13" i="7"/>
  <c r="E21" i="7"/>
  <c r="N28" i="7"/>
  <c r="P32" i="7"/>
  <c r="P17" i="7"/>
  <c r="C23" i="7"/>
  <c r="W22" i="7"/>
  <c r="P29" i="7"/>
  <c r="M33" i="7"/>
  <c r="B24" i="7"/>
  <c r="P27" i="7"/>
  <c r="B18" i="7"/>
  <c r="O28" i="7"/>
  <c r="B34" i="7"/>
  <c r="V31" i="7"/>
  <c r="B32" i="7"/>
  <c r="D32" i="7"/>
  <c r="W16" i="7"/>
  <c r="AF9" i="7"/>
  <c r="AO19" i="7"/>
  <c r="V11" i="7"/>
  <c r="W29" i="7"/>
  <c r="N17" i="7"/>
  <c r="P13" i="7"/>
  <c r="N33" i="7"/>
  <c r="V24" i="7"/>
  <c r="O27" i="7"/>
  <c r="M26" i="7"/>
  <c r="P26" i="7"/>
  <c r="C15" i="7"/>
  <c r="C21" i="7"/>
  <c r="N14" i="7"/>
  <c r="O23" i="7"/>
  <c r="D22" i="7"/>
  <c r="N11" i="7"/>
  <c r="AH104" i="6"/>
  <c r="AH104" i="4"/>
  <c r="AN105" i="4"/>
  <c r="AN105" i="6"/>
  <c r="AN108" i="4"/>
  <c r="AN108" i="6"/>
  <c r="AH107" i="6"/>
  <c r="AH107" i="4"/>
  <c r="AT105" i="4"/>
  <c r="AT105" i="6"/>
  <c r="AQ108" i="4"/>
  <c r="AQ108" i="6"/>
  <c r="AT107" i="4"/>
  <c r="AT107" i="6"/>
  <c r="O17" i="7"/>
  <c r="V33" i="7"/>
  <c r="M27" i="7"/>
  <c r="M12" i="7"/>
  <c r="V15" i="7"/>
  <c r="W21" i="7"/>
  <c r="V18" i="7"/>
  <c r="E25" i="7"/>
  <c r="V25" i="7"/>
  <c r="P28" i="7"/>
  <c r="D34" i="7"/>
  <c r="E31" i="7"/>
  <c r="N22" i="7"/>
  <c r="D16" i="7"/>
  <c r="W11" i="7"/>
  <c r="U17" i="7"/>
  <c r="C64" i="7"/>
  <c r="P40" i="7"/>
  <c r="N59" i="7"/>
  <c r="O53" i="7"/>
  <c r="X74" i="7"/>
  <c r="D54" i="7"/>
  <c r="M87" i="7"/>
  <c r="D69" i="7"/>
  <c r="D88" i="7"/>
  <c r="P82" i="7"/>
  <c r="N85" i="7"/>
  <c r="N68" i="7"/>
  <c r="D71" i="7"/>
  <c r="C25" i="7"/>
  <c r="C29" i="7"/>
  <c r="N24" i="7"/>
  <c r="E14" i="7"/>
  <c r="V23" i="7"/>
  <c r="P24" i="7"/>
  <c r="O18" i="7"/>
  <c r="C28" i="7"/>
  <c r="E32" i="7"/>
  <c r="N23" i="7"/>
  <c r="P11" i="7"/>
  <c r="V17" i="7"/>
  <c r="V13" i="7"/>
  <c r="P33" i="7"/>
  <c r="W24" i="7"/>
  <c r="O12" i="7"/>
  <c r="AB110" i="4"/>
  <c r="AB110" i="6"/>
  <c r="V14" i="7"/>
  <c r="D28" i="7"/>
  <c r="M34" i="7"/>
  <c r="D31" i="7"/>
  <c r="C32" i="7"/>
  <c r="E16" i="7"/>
  <c r="M16" i="7"/>
  <c r="AO69" i="7"/>
  <c r="AO59" i="7"/>
  <c r="AO39" i="7"/>
  <c r="M29" i="7"/>
  <c r="B17" i="7"/>
  <c r="E13" i="7"/>
  <c r="C33" i="7"/>
  <c r="O24" i="7"/>
  <c r="D27" i="7"/>
  <c r="W26" i="7"/>
  <c r="E26" i="7"/>
  <c r="N15" i="7"/>
  <c r="N21" i="7"/>
  <c r="D25" i="7"/>
  <c r="M14" i="7"/>
  <c r="B28" i="7"/>
  <c r="E23" i="7"/>
  <c r="O22" i="7"/>
  <c r="C11" i="7"/>
  <c r="AE104" i="4"/>
  <c r="AE104" i="6"/>
  <c r="AT108" i="6"/>
  <c r="AT108" i="4"/>
  <c r="AQ104" i="6"/>
  <c r="AQ104" i="4"/>
  <c r="AK105" i="6"/>
  <c r="AK105" i="4"/>
  <c r="AK107" i="4"/>
  <c r="AK107" i="6"/>
  <c r="AT104" i="6"/>
  <c r="AT104" i="4"/>
  <c r="Y107" i="4"/>
  <c r="Y107" i="6"/>
  <c r="Y104" i="6"/>
  <c r="Y104" i="4"/>
  <c r="AK108" i="4"/>
  <c r="AK108" i="6"/>
  <c r="D17" i="7"/>
  <c r="D33" i="7"/>
  <c r="W27" i="7"/>
  <c r="N26" i="7"/>
  <c r="W15" i="7"/>
  <c r="P15" i="7"/>
  <c r="B21" i="7"/>
  <c r="W25" i="7"/>
  <c r="D14" i="7"/>
  <c r="B31" i="7"/>
  <c r="V32" i="7"/>
  <c r="O16" i="7"/>
  <c r="Y110" i="4"/>
  <c r="Y110" i="6"/>
  <c r="N64" i="7"/>
  <c r="E40" i="7"/>
  <c r="C59" i="7"/>
  <c r="D53" i="7"/>
  <c r="Y74" i="7"/>
  <c r="O54" i="7"/>
  <c r="B87" i="7"/>
  <c r="O69" i="7"/>
  <c r="O88" i="7"/>
  <c r="E82" i="7"/>
  <c r="C85" i="7"/>
  <c r="O71" i="7"/>
  <c r="Y47" i="7"/>
  <c r="B58" i="7"/>
  <c r="W10" i="7"/>
  <c r="C76" i="7"/>
  <c r="E42" i="7"/>
  <c r="M65" i="7"/>
  <c r="Y84" i="7"/>
  <c r="B80" i="7"/>
  <c r="O67" i="7"/>
  <c r="O37" i="7"/>
  <c r="AN110" i="6"/>
  <c r="AN110" i="4"/>
  <c r="B77" i="7"/>
  <c r="P48" i="7"/>
  <c r="N75" i="7"/>
  <c r="E86" i="7"/>
  <c r="B45" i="7"/>
  <c r="B84" i="7"/>
  <c r="C57" i="7"/>
  <c r="M49" i="7"/>
  <c r="D68" i="7"/>
  <c r="B78" i="7"/>
  <c r="E36" i="7"/>
  <c r="N78" i="7"/>
  <c r="D47" i="7"/>
  <c r="C52" i="7"/>
  <c r="C62" i="7"/>
  <c r="E30" i="7"/>
  <c r="D46" i="7"/>
  <c r="P66" i="7"/>
  <c r="O86" i="7"/>
  <c r="P43" i="7"/>
  <c r="O45" i="7"/>
  <c r="N63" i="7"/>
  <c r="M73" i="7"/>
  <c r="C61" i="7"/>
  <c r="E84" i="7"/>
  <c r="M62" i="7"/>
  <c r="N48" i="7"/>
  <c r="N86" i="7"/>
  <c r="D43" i="7"/>
  <c r="P45" i="7"/>
  <c r="Y20" i="7"/>
  <c r="M53" i="7"/>
  <c r="N74" i="7"/>
  <c r="B55" i="7"/>
  <c r="B47" i="7"/>
  <c r="B42" i="7"/>
  <c r="M48" i="7"/>
  <c r="M66" i="7"/>
  <c r="M83" i="7"/>
  <c r="U28" i="7"/>
  <c r="G81" i="7"/>
  <c r="N76" i="7"/>
  <c r="E61" i="7"/>
  <c r="B65" i="7"/>
  <c r="X84" i="7"/>
  <c r="W80" i="7"/>
  <c r="X70" i="7"/>
  <c r="B37" i="7"/>
  <c r="AE110" i="6"/>
  <c r="AE110" i="4"/>
  <c r="O77" i="7"/>
  <c r="Y48" i="7"/>
  <c r="C75" i="7"/>
  <c r="P86" i="7"/>
  <c r="M45" i="7"/>
  <c r="B51" i="7"/>
  <c r="E41" i="7"/>
  <c r="F38" i="7"/>
  <c r="AP39" i="7"/>
  <c r="P74" i="7"/>
  <c r="M20" i="7"/>
  <c r="N71" i="7"/>
  <c r="E58" i="7"/>
  <c r="E77" i="7"/>
  <c r="B75" i="7"/>
  <c r="O56" i="7"/>
  <c r="Y39" i="7"/>
  <c r="U51" i="7"/>
  <c r="F40" i="7"/>
  <c r="G38" i="7"/>
  <c r="U47" i="7"/>
  <c r="U75" i="7"/>
  <c r="AQ29" i="7"/>
  <c r="U69" i="7"/>
  <c r="U70" i="7"/>
  <c r="U20" i="7"/>
  <c r="U10" i="7"/>
  <c r="U59" i="7"/>
  <c r="G14" i="7"/>
  <c r="U43" i="7"/>
  <c r="F58" i="7"/>
  <c r="Y15" i="7"/>
  <c r="AQ49" i="7"/>
  <c r="U31" i="7"/>
  <c r="T12" i="7"/>
  <c r="F60" i="7"/>
  <c r="F81" i="7"/>
  <c r="G16" i="7"/>
  <c r="T78" i="7"/>
  <c r="T55" i="7"/>
  <c r="U16" i="7"/>
  <c r="T83" i="7"/>
  <c r="F86" i="7"/>
  <c r="T49" i="7"/>
  <c r="T76" i="7"/>
  <c r="X21" i="7"/>
  <c r="F19" i="7"/>
  <c r="T17" i="7"/>
  <c r="U73" i="7"/>
  <c r="X37" i="7"/>
  <c r="G54" i="7"/>
  <c r="AP29" i="7"/>
  <c r="U46" i="7"/>
  <c r="Y37" i="7"/>
  <c r="U63" i="7"/>
  <c r="U84" i="7"/>
  <c r="U80" i="7"/>
  <c r="U82" i="7"/>
  <c r="U36" i="7"/>
  <c r="U79" i="7"/>
  <c r="U68" i="7"/>
  <c r="U39" i="7"/>
  <c r="U67" i="7"/>
  <c r="F82" i="7"/>
  <c r="AP19" i="7"/>
  <c r="G29" i="7"/>
  <c r="X35" i="7"/>
  <c r="X32" i="7"/>
  <c r="F15" i="7"/>
  <c r="G70" i="7"/>
  <c r="T27" i="7"/>
  <c r="AQ89" i="7"/>
  <c r="AQ19" i="7"/>
  <c r="T64" i="7"/>
  <c r="G30" i="7"/>
  <c r="Y26" i="7"/>
  <c r="G31" i="7"/>
  <c r="F16" i="7"/>
  <c r="U71" i="7"/>
  <c r="U42" i="7"/>
  <c r="U38" i="7"/>
  <c r="U87" i="7"/>
  <c r="U55" i="7"/>
  <c r="U45" i="7"/>
  <c r="U12" i="7"/>
  <c r="X25" i="7"/>
  <c r="Y11" i="7"/>
  <c r="F70" i="7"/>
  <c r="X10" i="7"/>
  <c r="F89" i="7"/>
  <c r="T13" i="7"/>
  <c r="G36" i="7"/>
  <c r="N73" i="7"/>
  <c r="P78" i="7"/>
  <c r="D74" i="7"/>
  <c r="M71" i="7"/>
  <c r="N47" i="7"/>
  <c r="D76" i="7"/>
  <c r="Y30" i="7"/>
  <c r="P79" i="7"/>
  <c r="E49" i="7"/>
  <c r="N66" i="7"/>
  <c r="C83" i="7"/>
  <c r="B43" i="7"/>
  <c r="B69" i="7"/>
  <c r="P71" i="7"/>
  <c r="O51" i="7"/>
  <c r="P62" i="7"/>
  <c r="N77" i="7"/>
  <c r="O49" i="7"/>
  <c r="O83" i="7"/>
  <c r="X50" i="7"/>
  <c r="U57" i="7"/>
  <c r="B53" i="7"/>
  <c r="C74" i="7"/>
  <c r="M55" i="7"/>
  <c r="M47" i="7"/>
  <c r="P77" i="7"/>
  <c r="M75" i="7"/>
  <c r="D56" i="7"/>
  <c r="X39" i="7"/>
  <c r="T59" i="7"/>
  <c r="G40" i="7"/>
  <c r="U22" i="7"/>
  <c r="T63" i="7"/>
  <c r="AQ59" i="7"/>
  <c r="X20" i="7"/>
  <c r="U89" i="7"/>
  <c r="U53" i="7"/>
  <c r="U61" i="7"/>
  <c r="U50" i="7"/>
  <c r="U88" i="7"/>
  <c r="F34" i="7"/>
  <c r="T73" i="7"/>
  <c r="Y35" i="7"/>
  <c r="X19" i="7"/>
  <c r="T57" i="7"/>
  <c r="Y32" i="7"/>
  <c r="T29" i="7"/>
  <c r="U27" i="7"/>
  <c r="U26" i="7"/>
  <c r="U18" i="7"/>
  <c r="M78" i="7"/>
  <c r="P36" i="7"/>
  <c r="O74" i="7"/>
  <c r="B71" i="7"/>
  <c r="C47" i="7"/>
  <c r="O76" i="7"/>
  <c r="P30" i="7"/>
  <c r="O46" i="7"/>
  <c r="E66" i="7"/>
  <c r="D86" i="7"/>
  <c r="M43" i="7"/>
  <c r="M69" i="7"/>
  <c r="N61" i="7"/>
  <c r="P84" i="7"/>
  <c r="B62" i="7"/>
  <c r="C48" i="7"/>
  <c r="D49" i="7"/>
  <c r="C86" i="7"/>
  <c r="O43" i="7"/>
  <c r="E45" i="7"/>
  <c r="T66" i="7"/>
  <c r="F80" i="7"/>
  <c r="T48" i="7"/>
  <c r="P61" i="7"/>
  <c r="AP59" i="7"/>
  <c r="O65" i="7"/>
  <c r="Y70" i="7"/>
  <c r="M37" i="7"/>
  <c r="D62" i="7"/>
  <c r="D77" i="7"/>
  <c r="X48" i="7"/>
  <c r="Y75" i="7"/>
  <c r="D79" i="7"/>
  <c r="N56" i="7"/>
  <c r="N43" i="7"/>
  <c r="M44" i="7"/>
  <c r="P41" i="7"/>
  <c r="Y49" i="7"/>
  <c r="U32" i="7"/>
  <c r="Y14" i="7"/>
  <c r="U85" i="7"/>
  <c r="U76" i="7"/>
  <c r="U64" i="7"/>
  <c r="U19" i="7"/>
  <c r="U81" i="7"/>
  <c r="U66" i="7"/>
  <c r="U62" i="7"/>
  <c r="U37" i="7"/>
  <c r="U35" i="7"/>
  <c r="U54" i="7"/>
  <c r="U40" i="7"/>
  <c r="G60" i="7"/>
  <c r="F10" i="7"/>
  <c r="G12" i="7"/>
  <c r="G39" i="7"/>
  <c r="G27" i="7"/>
  <c r="Y13" i="7"/>
  <c r="T51" i="7"/>
  <c r="G19" i="7"/>
  <c r="T31" i="7"/>
  <c r="F35" i="7"/>
  <c r="G50" i="7"/>
  <c r="T50" i="7"/>
  <c r="T38" i="7"/>
  <c r="U13" i="7"/>
  <c r="Y19" i="7"/>
  <c r="Y29" i="7"/>
  <c r="T86" i="7"/>
  <c r="U23" i="7"/>
  <c r="F220" i="9" l="1"/>
  <c r="AS218" i="9"/>
  <c r="AT224" i="9"/>
  <c r="G220" i="9"/>
  <c r="F272" i="9"/>
  <c r="G272" i="9"/>
  <c r="F279" i="9"/>
  <c r="BE53" i="9"/>
  <c r="BJ53" i="9"/>
  <c r="G262" i="9"/>
  <c r="F262" i="9"/>
  <c r="AQ269" i="9"/>
  <c r="G271" i="9"/>
  <c r="F271" i="9"/>
  <c r="AQ279" i="9"/>
  <c r="G279" i="9"/>
  <c r="T218" i="9"/>
  <c r="BJ60" i="9"/>
  <c r="BE60" i="9"/>
  <c r="BF86" i="9"/>
  <c r="F253" i="9"/>
  <c r="G253" i="9"/>
  <c r="G269" i="9"/>
  <c r="F269" i="9"/>
  <c r="G243" i="9"/>
  <c r="F243" i="9"/>
  <c r="BL71" i="9"/>
  <c r="BF71" i="9"/>
  <c r="BF83" i="9"/>
  <c r="AE7" i="8"/>
  <c r="BF78" i="9"/>
  <c r="F275" i="9"/>
  <c r="G275" i="9"/>
  <c r="G258" i="9"/>
  <c r="G241" i="9"/>
  <c r="F241" i="9"/>
  <c r="F251" i="9"/>
  <c r="G251" i="9"/>
  <c r="F237" i="9"/>
  <c r="G237" i="9"/>
  <c r="AQ239" i="9"/>
  <c r="Y280" i="9"/>
  <c r="X280" i="9"/>
  <c r="AN229" i="9"/>
  <c r="AN219" i="9"/>
  <c r="F265" i="9"/>
  <c r="G265" i="9"/>
  <c r="BE25" i="9"/>
  <c r="BJ25" i="9"/>
  <c r="BE50" i="9"/>
  <c r="BJ50" i="9"/>
  <c r="BE57" i="9"/>
  <c r="BJ57" i="9"/>
  <c r="F242" i="9"/>
  <c r="G242" i="9"/>
  <c r="G247" i="9"/>
  <c r="F247" i="9"/>
  <c r="G255" i="9"/>
  <c r="F255" i="9"/>
  <c r="G261" i="9"/>
  <c r="F261" i="9"/>
  <c r="G252" i="9"/>
  <c r="F252" i="9"/>
  <c r="F278" i="9"/>
  <c r="G278" i="9"/>
  <c r="F268" i="9"/>
  <c r="G268" i="9"/>
  <c r="F257" i="9"/>
  <c r="G257" i="9"/>
  <c r="F284" i="9"/>
  <c r="G284" i="9"/>
  <c r="F245" i="9"/>
  <c r="G245" i="9"/>
  <c r="G286" i="9"/>
  <c r="F277" i="9"/>
  <c r="G277" i="9"/>
  <c r="F276" i="9"/>
  <c r="G276" i="9"/>
  <c r="BE22" i="9"/>
  <c r="BJ22" i="9"/>
  <c r="DG16" i="9"/>
  <c r="CH16" i="9"/>
  <c r="DP16" i="9"/>
  <c r="BY16" i="9"/>
  <c r="CV16" i="9"/>
  <c r="BJ16" i="9"/>
  <c r="BE16" i="9"/>
  <c r="BJ20" i="9"/>
  <c r="BE20" i="9"/>
  <c r="BJ49" i="9"/>
  <c r="BE49" i="9"/>
  <c r="BE19" i="9"/>
  <c r="BJ19" i="9"/>
  <c r="BE66" i="9"/>
  <c r="BJ66" i="9"/>
  <c r="BE63" i="9"/>
  <c r="BJ63" i="9"/>
  <c r="BJ52" i="9"/>
  <c r="BE52" i="9"/>
  <c r="BJ51" i="9"/>
  <c r="BE51" i="9"/>
  <c r="F285" i="9"/>
  <c r="G285" i="9"/>
  <c r="F287" i="9"/>
  <c r="G287" i="9"/>
  <c r="G259" i="9"/>
  <c r="F259" i="9"/>
  <c r="AT232" i="9"/>
  <c r="Y225" i="9"/>
  <c r="X215" i="9"/>
  <c r="Y227" i="9"/>
  <c r="F223" i="9"/>
  <c r="F217" i="9"/>
  <c r="G217" i="9"/>
  <c r="BE27" i="9"/>
  <c r="BJ27" i="9"/>
  <c r="BJ32" i="9"/>
  <c r="BE32" i="9"/>
  <c r="BJ56" i="9"/>
  <c r="BE56" i="9"/>
  <c r="Y224" i="9"/>
  <c r="X213" i="9"/>
  <c r="AS217" i="9"/>
  <c r="X217" i="9"/>
  <c r="X223" i="9"/>
  <c r="BJ55" i="9"/>
  <c r="BE55" i="9"/>
  <c r="BJ59" i="9"/>
  <c r="BE59" i="9"/>
  <c r="BE29" i="9"/>
  <c r="BJ29" i="9"/>
  <c r="BE54" i="9"/>
  <c r="BJ54" i="9"/>
  <c r="BE43" i="9"/>
  <c r="BJ43" i="9"/>
  <c r="BE21" i="9"/>
  <c r="BJ21" i="9"/>
  <c r="BJ34" i="9"/>
  <c r="BE34" i="9"/>
  <c r="BJ26" i="9"/>
  <c r="BE26" i="9"/>
  <c r="BL84" i="9"/>
  <c r="BF84" i="9"/>
  <c r="F264" i="9"/>
  <c r="G264" i="9"/>
  <c r="AS225" i="9"/>
  <c r="X218" i="9"/>
  <c r="BD226" i="9"/>
  <c r="BC226" i="9"/>
  <c r="Y233" i="9"/>
  <c r="X233" i="9"/>
  <c r="BC229" i="9"/>
  <c r="BD229" i="9"/>
  <c r="BD232" i="9"/>
  <c r="BC232" i="9"/>
  <c r="BD231" i="9"/>
  <c r="BC231" i="9"/>
  <c r="BE24" i="9"/>
  <c r="BJ24" i="9"/>
  <c r="X211" i="9"/>
  <c r="Y216" i="9"/>
  <c r="F232" i="9"/>
  <c r="G232" i="9"/>
  <c r="X231" i="9"/>
  <c r="Y231" i="9"/>
  <c r="F218" i="9"/>
  <c r="G218" i="9"/>
  <c r="AT215" i="9"/>
  <c r="BC215" i="9"/>
  <c r="BD215" i="9"/>
  <c r="G224" i="9"/>
  <c r="F224" i="9"/>
  <c r="Y222" i="9"/>
  <c r="F221" i="9"/>
  <c r="G213" i="9"/>
  <c r="F213" i="9"/>
  <c r="AS211" i="9"/>
  <c r="U225" i="9"/>
  <c r="U215" i="9"/>
  <c r="BE62" i="9"/>
  <c r="BJ62" i="9"/>
  <c r="BL80" i="9"/>
  <c r="BF80" i="9"/>
  <c r="BJ42" i="9"/>
  <c r="BE42" i="9"/>
  <c r="BJ38" i="9"/>
  <c r="BE38" i="9"/>
  <c r="BE36" i="9"/>
  <c r="BJ36" i="9"/>
  <c r="BE37" i="9"/>
  <c r="BJ37" i="9"/>
  <c r="BF10" i="9"/>
  <c r="BO10" i="9"/>
  <c r="G235" i="9"/>
  <c r="G282" i="9"/>
  <c r="F288" i="9"/>
  <c r="BD216" i="9"/>
  <c r="BC216" i="9"/>
  <c r="G228" i="9"/>
  <c r="G225" i="9"/>
  <c r="F225" i="9"/>
  <c r="F227" i="9"/>
  <c r="T224" i="9"/>
  <c r="F214" i="9"/>
  <c r="X226" i="9"/>
  <c r="X227" i="9"/>
  <c r="BE41" i="9"/>
  <c r="BJ41" i="9"/>
  <c r="BE33" i="9"/>
  <c r="BJ33" i="9"/>
  <c r="BE58" i="9"/>
  <c r="BJ58" i="9"/>
  <c r="U234" i="9"/>
  <c r="Y218" i="9"/>
  <c r="Y212" i="9"/>
  <c r="G233" i="9"/>
  <c r="F233" i="9"/>
  <c r="U214" i="9"/>
  <c r="G280" i="9"/>
  <c r="F230" i="9"/>
  <c r="BE44" i="9"/>
  <c r="G283" i="9"/>
  <c r="F283" i="9"/>
  <c r="G266" i="9"/>
  <c r="F266" i="9"/>
  <c r="F248" i="9"/>
  <c r="G248" i="9"/>
  <c r="G273" i="9"/>
  <c r="F273" i="9"/>
  <c r="G263" i="9"/>
  <c r="F263" i="9"/>
  <c r="F236" i="9"/>
  <c r="G249" i="9"/>
  <c r="F249" i="9"/>
  <c r="BJ48" i="9"/>
  <c r="BE48" i="9"/>
  <c r="F256" i="9"/>
  <c r="G256" i="9"/>
  <c r="G267" i="9"/>
  <c r="F267" i="9"/>
  <c r="BJ31" i="9"/>
  <c r="BE31" i="9"/>
  <c r="BJ30" i="9"/>
  <c r="BE30" i="9"/>
  <c r="BL91" i="9"/>
  <c r="BF91" i="9"/>
  <c r="BE47" i="9"/>
  <c r="BJ47" i="9"/>
  <c r="BE18" i="9"/>
  <c r="BJ18" i="9"/>
  <c r="BJ17" i="9"/>
  <c r="BE17" i="9"/>
  <c r="BJ39" i="9"/>
  <c r="BE39" i="9"/>
  <c r="G246" i="9"/>
  <c r="F246" i="9"/>
  <c r="F254" i="9"/>
  <c r="F274" i="9"/>
  <c r="G274" i="9"/>
  <c r="G244" i="9"/>
  <c r="F244" i="9"/>
  <c r="AS229" i="9"/>
  <c r="F211" i="9"/>
  <c r="G211" i="9"/>
  <c r="X228" i="9"/>
  <c r="BC227" i="9"/>
  <c r="BD227" i="9"/>
  <c r="Y228" i="9"/>
  <c r="X214" i="9"/>
  <c r="U221" i="9"/>
  <c r="F212" i="9"/>
  <c r="F226" i="9"/>
  <c r="G226" i="9"/>
  <c r="Y217" i="9"/>
  <c r="BE64" i="9"/>
  <c r="BJ64" i="9"/>
  <c r="BJ65" i="9"/>
  <c r="BE65" i="9"/>
  <c r="BE46" i="9"/>
  <c r="BJ46" i="9"/>
  <c r="Y234" i="9"/>
  <c r="X234" i="9"/>
  <c r="AT226" i="9"/>
  <c r="G222" i="9"/>
  <c r="F222" i="9"/>
  <c r="X216" i="9"/>
  <c r="Y223" i="9"/>
  <c r="T260" i="9"/>
  <c r="T232" i="9"/>
  <c r="T285" i="9"/>
  <c r="AS209" i="9"/>
  <c r="T289" i="9"/>
  <c r="T275" i="9"/>
  <c r="T244" i="9"/>
  <c r="T246" i="9"/>
  <c r="T247" i="9"/>
  <c r="T240" i="9"/>
  <c r="T245" i="9"/>
  <c r="T241" i="9"/>
  <c r="T267" i="9"/>
  <c r="T254" i="9"/>
  <c r="T288" i="9"/>
  <c r="T243" i="9"/>
  <c r="T277" i="9"/>
  <c r="T268" i="9"/>
  <c r="T274" i="9"/>
  <c r="T265" i="9"/>
  <c r="T237" i="9"/>
  <c r="T258" i="9"/>
  <c r="T287" i="9"/>
  <c r="T236" i="9"/>
  <c r="T210" i="9"/>
  <c r="T272" i="9"/>
  <c r="T262" i="9"/>
  <c r="T261" i="9"/>
  <c r="T282" i="9"/>
  <c r="T230" i="9"/>
  <c r="T220" i="9"/>
  <c r="T252" i="9"/>
  <c r="T280" i="9"/>
  <c r="T270" i="9"/>
  <c r="T281" i="9"/>
  <c r="T284" i="9"/>
  <c r="T219" i="9"/>
  <c r="T242" i="9"/>
  <c r="T233" i="9"/>
  <c r="T223" i="9"/>
  <c r="BE72" i="9"/>
  <c r="BJ72" i="9"/>
  <c r="T222" i="9"/>
  <c r="BJ73" i="9"/>
  <c r="BE73" i="9"/>
  <c r="BE98" i="9"/>
  <c r="BJ98" i="9"/>
  <c r="BJ79" i="9"/>
  <c r="BE79" i="9"/>
  <c r="BJ96" i="9"/>
  <c r="BE96" i="9"/>
  <c r="BJ67" i="9"/>
  <c r="BE67" i="9"/>
  <c r="BE81" i="9"/>
  <c r="BJ81" i="9"/>
  <c r="BE77" i="9"/>
  <c r="BJ77" i="9"/>
  <c r="BE74" i="9"/>
  <c r="BJ74" i="9"/>
  <c r="BJ87" i="9"/>
  <c r="BE87" i="9"/>
  <c r="BE85" i="9"/>
  <c r="BJ85" i="9"/>
  <c r="BJ70" i="9"/>
  <c r="BE70" i="9"/>
  <c r="BJ95" i="9"/>
  <c r="BE95" i="9"/>
  <c r="BJ99" i="9"/>
  <c r="BE99" i="9"/>
  <c r="BJ76" i="9"/>
  <c r="BE76" i="9"/>
  <c r="T216" i="9"/>
  <c r="BE82" i="9"/>
  <c r="BJ82" i="9"/>
  <c r="BJ89" i="9"/>
  <c r="BE89" i="9"/>
  <c r="BE86" i="9"/>
  <c r="BJ86" i="9"/>
  <c r="AE2" i="8"/>
  <c r="AE1" i="8"/>
  <c r="BE97" i="9"/>
  <c r="BJ97" i="9"/>
  <c r="T211" i="9"/>
  <c r="BE69" i="9"/>
  <c r="BJ69" i="9"/>
  <c r="BE68" i="9"/>
  <c r="BJ68" i="9"/>
  <c r="BJ94" i="9"/>
  <c r="BE94" i="9"/>
  <c r="BJ92" i="9"/>
  <c r="BE92" i="9"/>
  <c r="BJ83" i="9"/>
  <c r="BE83" i="9"/>
  <c r="BJ90" i="9"/>
  <c r="BE90" i="9"/>
  <c r="BE71" i="9"/>
  <c r="BJ71" i="9"/>
  <c r="BE93" i="9"/>
  <c r="BJ93" i="9"/>
  <c r="BE88" i="9"/>
  <c r="BJ88" i="9"/>
  <c r="BJ75" i="9"/>
  <c r="BE75" i="9"/>
  <c r="BE78" i="9"/>
  <c r="BJ78" i="9"/>
  <c r="F20" i="7"/>
  <c r="G20" i="7"/>
  <c r="F72" i="7"/>
  <c r="G72" i="7"/>
  <c r="G62" i="7"/>
  <c r="F71" i="7"/>
  <c r="G53" i="7"/>
  <c r="F43" i="7"/>
  <c r="G58" i="7"/>
  <c r="G51" i="7"/>
  <c r="Y80" i="7"/>
  <c r="F65" i="7"/>
  <c r="F42" i="7"/>
  <c r="G55" i="7"/>
  <c r="G52" i="7"/>
  <c r="F68" i="7"/>
  <c r="F84" i="7"/>
  <c r="G86" i="7"/>
  <c r="G76" i="7"/>
  <c r="F85" i="7"/>
  <c r="G59" i="7"/>
  <c r="X15" i="7"/>
  <c r="G17" i="7"/>
  <c r="X13" i="7"/>
  <c r="Y33" i="7"/>
  <c r="F32" i="7"/>
  <c r="F18" i="7"/>
  <c r="F21" i="7"/>
  <c r="U25" i="7"/>
  <c r="G35" i="7"/>
  <c r="F27" i="7"/>
  <c r="X27" i="7"/>
  <c r="Y18" i="7"/>
  <c r="U14" i="7"/>
  <c r="G83" i="7"/>
  <c r="F48" i="7"/>
  <c r="G63" i="7"/>
  <c r="F49" i="7"/>
  <c r="G56" i="7"/>
  <c r="F74" i="7"/>
  <c r="U21" i="7"/>
  <c r="Y17" i="7"/>
  <c r="X34" i="7"/>
  <c r="X16" i="7"/>
  <c r="T32" i="7"/>
  <c r="T75" i="7"/>
  <c r="T54" i="7"/>
  <c r="T30" i="7"/>
  <c r="T88" i="7"/>
  <c r="T20" i="7"/>
  <c r="T65" i="7"/>
  <c r="T84" i="7"/>
  <c r="T10" i="7"/>
  <c r="T33" i="7"/>
  <c r="T11" i="7"/>
  <c r="F79" i="7"/>
  <c r="F62" i="7"/>
  <c r="AQ79" i="7"/>
  <c r="G69" i="7"/>
  <c r="G41" i="7"/>
  <c r="F37" i="7"/>
  <c r="X80" i="7"/>
  <c r="G65" i="7"/>
  <c r="G42" i="7"/>
  <c r="F55" i="7"/>
  <c r="F52" i="7"/>
  <c r="G68" i="7"/>
  <c r="G84" i="7"/>
  <c r="F77" i="7"/>
  <c r="G85" i="7"/>
  <c r="F59" i="7"/>
  <c r="Y27" i="7"/>
  <c r="X18" i="7"/>
  <c r="X33" i="7"/>
  <c r="G32" i="7"/>
  <c r="G18" i="7"/>
  <c r="G24" i="7"/>
  <c r="G13" i="7"/>
  <c r="U15" i="7"/>
  <c r="G82" i="7"/>
  <c r="G28" i="7"/>
  <c r="T24" i="7"/>
  <c r="Y12" i="7"/>
  <c r="G80" i="7"/>
  <c r="F83" i="7"/>
  <c r="G48" i="7"/>
  <c r="F63" i="7"/>
  <c r="G67" i="7"/>
  <c r="G46" i="7"/>
  <c r="G74" i="7"/>
  <c r="F11" i="7"/>
  <c r="F12" i="7"/>
  <c r="Y23" i="7"/>
  <c r="T85" i="7"/>
  <c r="T44" i="7"/>
  <c r="T68" i="7"/>
  <c r="T70" i="7"/>
  <c r="T74" i="7"/>
  <c r="T81" i="7"/>
  <c r="T36" i="7"/>
  <c r="T67" i="7"/>
  <c r="T82" i="7"/>
  <c r="T23" i="7"/>
  <c r="AQ69" i="7"/>
  <c r="G79" i="7"/>
  <c r="F69" i="7"/>
  <c r="F75" i="7"/>
  <c r="F41" i="7"/>
  <c r="G37" i="7"/>
  <c r="AN29" i="7"/>
  <c r="G47" i="7"/>
  <c r="G61" i="7"/>
  <c r="F78" i="7"/>
  <c r="F57" i="7"/>
  <c r="F45" i="7"/>
  <c r="G77" i="7"/>
  <c r="F87" i="7"/>
  <c r="F23" i="7"/>
  <c r="X17" i="7"/>
  <c r="F64" i="7"/>
  <c r="X11" i="7"/>
  <c r="X31" i="7"/>
  <c r="F24" i="7"/>
  <c r="F13" i="7"/>
  <c r="F88" i="7"/>
  <c r="G25" i="7"/>
  <c r="F14" i="7"/>
  <c r="G33" i="7"/>
  <c r="F30" i="7"/>
  <c r="G66" i="7"/>
  <c r="G73" i="7"/>
  <c r="F36" i="7"/>
  <c r="F67" i="7"/>
  <c r="F46" i="7"/>
  <c r="G44" i="7"/>
  <c r="G11" i="7"/>
  <c r="Y28" i="7"/>
  <c r="F26" i="7"/>
  <c r="G22" i="7"/>
  <c r="T89" i="7"/>
  <c r="T46" i="7"/>
  <c r="T58" i="7"/>
  <c r="T42" i="7"/>
  <c r="T87" i="7"/>
  <c r="T41" i="7"/>
  <c r="T61" i="7"/>
  <c r="T77" i="7"/>
  <c r="T80" i="7"/>
  <c r="T16" i="7"/>
  <c r="G71" i="7"/>
  <c r="T18" i="7"/>
  <c r="F53" i="7"/>
  <c r="G43" i="7"/>
  <c r="G75" i="7"/>
  <c r="F51" i="7"/>
  <c r="AQ39" i="7"/>
  <c r="AN19" i="7"/>
  <c r="F47" i="7"/>
  <c r="F61" i="7"/>
  <c r="G78" i="7"/>
  <c r="G57" i="7"/>
  <c r="G45" i="7"/>
  <c r="F76" i="7"/>
  <c r="G87" i="7"/>
  <c r="Y25" i="7"/>
  <c r="F17" i="7"/>
  <c r="Y24" i="7"/>
  <c r="X23" i="7"/>
  <c r="G64" i="7"/>
  <c r="Y16" i="7"/>
  <c r="Y31" i="7"/>
  <c r="Y22" i="7"/>
  <c r="F25" i="7"/>
  <c r="X26" i="7"/>
  <c r="U34" i="7"/>
  <c r="F33" i="7"/>
  <c r="F66" i="7"/>
  <c r="F73" i="7"/>
  <c r="G49" i="7"/>
  <c r="F56" i="7"/>
  <c r="F54" i="7"/>
  <c r="F44" i="7"/>
  <c r="X28" i="7"/>
  <c r="X14" i="7"/>
  <c r="G26" i="7"/>
  <c r="Y34" i="7"/>
  <c r="F22" i="7"/>
  <c r="T60" i="7"/>
  <c r="T47" i="7"/>
  <c r="T40" i="7"/>
  <c r="T72" i="7"/>
  <c r="T45" i="7"/>
  <c r="T62" i="7"/>
  <c r="T43" i="7"/>
  <c r="T52" i="7"/>
  <c r="T37" i="7"/>
  <c r="T19" i="7"/>
  <c r="T22" i="7"/>
  <c r="AT209" i="9" l="1"/>
  <c r="BJ91" i="9"/>
  <c r="BE91" i="9"/>
  <c r="T234" i="9"/>
  <c r="AC209" i="9"/>
  <c r="BJ10" i="9" s="1"/>
  <c r="BF12" i="9" s="1"/>
  <c r="T215" i="9"/>
  <c r="T221" i="9"/>
  <c r="T214" i="9"/>
  <c r="BE80" i="9"/>
  <c r="BJ80" i="9"/>
  <c r="T225" i="9"/>
  <c r="BJ84" i="9"/>
  <c r="BE84" i="9"/>
  <c r="BF48" i="9"/>
  <c r="BF34" i="9"/>
  <c r="BF36" i="9"/>
  <c r="BF65" i="9"/>
  <c r="BF37" i="9"/>
  <c r="BF51" i="9"/>
  <c r="BF40" i="9"/>
  <c r="BF55" i="9"/>
  <c r="BF54" i="9"/>
  <c r="BF63" i="9"/>
  <c r="BF39" i="9"/>
  <c r="BF66" i="9"/>
  <c r="BF45" i="9"/>
  <c r="BF62" i="9"/>
  <c r="BF50" i="9"/>
  <c r="BF35" i="9"/>
  <c r="BF52" i="9"/>
  <c r="BF33" i="9"/>
  <c r="BF59" i="9"/>
  <c r="BF42" i="9"/>
  <c r="BF46" i="9"/>
  <c r="BF44" i="9"/>
  <c r="BF53" i="9"/>
  <c r="BF57" i="9"/>
  <c r="BF41" i="9"/>
  <c r="BF56" i="9"/>
  <c r="BF60" i="9"/>
  <c r="BF61" i="9"/>
  <c r="BF38" i="9"/>
  <c r="BF58" i="9"/>
  <c r="BF47" i="9"/>
  <c r="BF64" i="9"/>
  <c r="BF49" i="9"/>
  <c r="BF43" i="9"/>
  <c r="T15" i="7"/>
  <c r="T21" i="7"/>
  <c r="T25" i="7"/>
  <c r="T34" i="7"/>
  <c r="T14" i="7"/>
  <c r="AC9" i="7"/>
  <c r="BE10" i="9" l="1"/>
  <c r="BF32" i="9"/>
  <c r="BF31" i="9"/>
  <c r="BF30" i="9"/>
  <c r="BF29" i="9"/>
  <c r="BF28" i="9"/>
  <c r="BF19" i="9"/>
  <c r="BF18" i="9"/>
  <c r="BF24" i="9"/>
  <c r="BF21" i="9"/>
  <c r="BF23" i="9"/>
  <c r="BF17" i="9"/>
  <c r="BF26" i="9"/>
  <c r="BF16" i="9"/>
  <c r="BF20" i="9"/>
  <c r="BF25" i="9"/>
  <c r="BF22" i="9"/>
  <c r="BF27" i="9"/>
  <c r="BF13" i="9"/>
  <c r="BF11" i="9"/>
  <c r="BF14" i="9"/>
  <c r="BF15" i="9"/>
  <c r="BG64" i="9" l="1"/>
  <c r="BH64" i="9" s="1"/>
  <c r="BG37" i="9"/>
  <c r="BH37" i="9" s="1"/>
  <c r="BG13" i="9"/>
  <c r="BH13" i="9" s="1"/>
  <c r="BG52" i="9"/>
  <c r="BH52" i="9" s="1"/>
  <c r="BD52" i="9" s="1"/>
  <c r="BG23" i="9"/>
  <c r="BH23" i="9" s="1"/>
  <c r="BG67" i="9"/>
  <c r="BH67" i="9" s="1"/>
  <c r="BG92" i="9"/>
  <c r="BH92" i="9" s="1"/>
  <c r="BI92" i="9" s="1"/>
  <c r="BG85" i="9"/>
  <c r="BH85" i="9" s="1"/>
  <c r="BD85" i="9" s="1"/>
  <c r="BC85" i="9" s="1"/>
  <c r="BG19" i="9"/>
  <c r="BH19" i="9" s="1"/>
  <c r="BG35" i="9"/>
  <c r="BH35" i="9" s="1"/>
  <c r="BG86" i="9"/>
  <c r="BH86" i="9" s="1"/>
  <c r="BD86" i="9" s="1"/>
  <c r="BC86" i="9" s="1"/>
  <c r="BG16" i="9"/>
  <c r="BH16" i="9" s="1"/>
  <c r="BD16" i="9" s="1"/>
  <c r="BG98" i="9"/>
  <c r="BH98" i="9" s="1"/>
  <c r="BG59" i="9"/>
  <c r="BH59" i="9" s="1"/>
  <c r="BG99" i="9"/>
  <c r="BH99" i="9" s="1"/>
  <c r="BG62" i="9"/>
  <c r="BH62" i="9" s="1"/>
  <c r="BI62" i="9" s="1"/>
  <c r="BG66" i="9"/>
  <c r="BH66" i="9" s="1"/>
  <c r="BI66" i="9" s="1"/>
  <c r="BG50" i="9"/>
  <c r="BH50" i="9" s="1"/>
  <c r="BG65" i="9"/>
  <c r="BH65" i="9" s="1"/>
  <c r="BI65" i="9" s="1"/>
  <c r="BP65" i="9" s="1"/>
  <c r="BG87" i="9"/>
  <c r="BH87" i="9" s="1"/>
  <c r="BI87" i="9" s="1"/>
  <c r="BG94" i="9"/>
  <c r="BH94" i="9" s="1"/>
  <c r="BG93" i="9"/>
  <c r="BH93" i="9" s="1"/>
  <c r="BG70" i="9"/>
  <c r="BH70" i="9" s="1"/>
  <c r="BD70" i="9" s="1"/>
  <c r="BC70" i="9" s="1"/>
  <c r="BG61" i="9"/>
  <c r="BH61" i="9" s="1"/>
  <c r="BI61" i="9" s="1"/>
  <c r="BG95" i="9"/>
  <c r="BH95" i="9" s="1"/>
  <c r="BG79" i="9"/>
  <c r="BH79" i="9" s="1"/>
  <c r="BG72" i="9"/>
  <c r="BH72" i="9" s="1"/>
  <c r="BD72" i="9" s="1"/>
  <c r="BC72" i="9" s="1"/>
  <c r="BG14" i="9"/>
  <c r="BH14" i="9" s="1"/>
  <c r="BI14" i="9" s="1"/>
  <c r="BG22" i="9"/>
  <c r="BH22" i="9" s="1"/>
  <c r="BG10" i="9"/>
  <c r="BG88" i="9"/>
  <c r="BH88" i="9" s="1"/>
  <c r="BI88" i="9" s="1"/>
  <c r="BG41" i="9"/>
  <c r="BH41" i="9" s="1"/>
  <c r="BD41" i="9" s="1"/>
  <c r="BG17" i="9"/>
  <c r="BH17" i="9" s="1"/>
  <c r="BG84" i="9"/>
  <c r="BH84" i="9" s="1"/>
  <c r="BG31" i="9"/>
  <c r="BH31" i="9" s="1"/>
  <c r="BI31" i="9" s="1"/>
  <c r="BG15" i="9"/>
  <c r="BH15" i="9" s="1"/>
  <c r="BD15" i="9" s="1"/>
  <c r="BG51" i="9"/>
  <c r="BH51" i="9" s="1"/>
  <c r="BG12" i="9"/>
  <c r="BH12" i="9" s="1"/>
  <c r="BG34" i="9"/>
  <c r="BH34" i="9" s="1"/>
  <c r="BI34" i="9" s="1"/>
  <c r="BG53" i="9"/>
  <c r="BH53" i="9" s="1"/>
  <c r="BD53" i="9" s="1"/>
  <c r="BG63" i="9"/>
  <c r="BH63" i="9" s="1"/>
  <c r="BG25" i="9"/>
  <c r="BH25" i="9" s="1"/>
  <c r="BG39" i="9"/>
  <c r="BH39" i="9" s="1"/>
  <c r="BD39" i="9" s="1"/>
  <c r="BI100" i="9"/>
  <c r="BG38" i="9"/>
  <c r="BH38" i="9" s="1"/>
  <c r="BG33" i="9"/>
  <c r="BH33" i="9" s="1"/>
  <c r="BG75" i="9"/>
  <c r="BH75" i="9" s="1"/>
  <c r="BG11" i="9"/>
  <c r="BH11" i="9" s="1"/>
  <c r="BI11" i="9" s="1"/>
  <c r="BP11" i="9" s="1"/>
  <c r="BG56" i="9"/>
  <c r="BH56" i="9" s="1"/>
  <c r="BG78" i="9"/>
  <c r="BH78" i="9" s="1"/>
  <c r="BG83" i="9"/>
  <c r="BH83" i="9" s="1"/>
  <c r="BG58" i="9"/>
  <c r="BH58" i="9" s="1"/>
  <c r="BI58" i="9" s="1"/>
  <c r="BG68" i="9"/>
  <c r="BH68" i="9" s="1"/>
  <c r="BG48" i="9"/>
  <c r="BH48" i="9" s="1"/>
  <c r="BG36" i="9"/>
  <c r="BH36" i="9" s="1"/>
  <c r="BI36" i="9" s="1"/>
  <c r="BG69" i="9"/>
  <c r="BH69" i="9" s="1"/>
  <c r="BI69" i="9" s="1"/>
  <c r="BG49" i="9"/>
  <c r="BH49" i="9" s="1"/>
  <c r="BG96" i="9"/>
  <c r="BH96" i="9" s="1"/>
  <c r="BG27" i="9"/>
  <c r="BH27" i="9" s="1"/>
  <c r="BI27" i="9" s="1"/>
  <c r="BG54" i="9"/>
  <c r="BH54" i="9" s="1"/>
  <c r="BI54" i="9" s="1"/>
  <c r="BG60" i="9"/>
  <c r="BH60" i="9" s="1"/>
  <c r="BG82" i="9"/>
  <c r="BH82" i="9" s="1"/>
  <c r="BG46" i="9"/>
  <c r="BH46" i="9" s="1"/>
  <c r="BI46" i="9" s="1"/>
  <c r="BO46" i="9" s="1"/>
  <c r="BG32" i="9"/>
  <c r="BH32" i="9" s="1"/>
  <c r="BG21" i="9"/>
  <c r="BH21" i="9" s="1"/>
  <c r="BG55" i="9"/>
  <c r="BH55" i="9" s="1"/>
  <c r="BG74" i="9"/>
  <c r="BH74" i="9" s="1"/>
  <c r="BI74" i="9" s="1"/>
  <c r="BG76" i="9"/>
  <c r="BH76" i="9" s="1"/>
  <c r="BD76" i="9" s="1"/>
  <c r="BC76" i="9" s="1"/>
  <c r="BG71" i="9"/>
  <c r="BH71" i="9" s="1"/>
  <c r="BG43" i="9"/>
  <c r="BH43" i="9" s="1"/>
  <c r="BG47" i="9"/>
  <c r="BH47" i="9" s="1"/>
  <c r="BI47" i="9" s="1"/>
  <c r="BO47" i="9" s="1"/>
  <c r="BG90" i="9"/>
  <c r="BH90" i="9" s="1"/>
  <c r="BI90" i="9" s="1"/>
  <c r="BG29" i="9"/>
  <c r="BH29" i="9" s="1"/>
  <c r="BG26" i="9"/>
  <c r="BH26" i="9" s="1"/>
  <c r="BG80" i="9"/>
  <c r="BH80" i="9" s="1"/>
  <c r="BD80" i="9" s="1"/>
  <c r="BC80" i="9" s="1"/>
  <c r="BG57" i="9"/>
  <c r="BH57" i="9" s="1"/>
  <c r="BI57" i="9" s="1"/>
  <c r="BG30" i="9"/>
  <c r="BH30" i="9" s="1"/>
  <c r="BG20" i="9"/>
  <c r="BH20" i="9" s="1"/>
  <c r="BG73" i="9"/>
  <c r="BH73" i="9" s="1"/>
  <c r="BI73" i="9" s="1"/>
  <c r="BG18" i="9"/>
  <c r="BH18" i="9" s="1"/>
  <c r="BI18" i="9" s="1"/>
  <c r="BG45" i="9"/>
  <c r="BH45" i="9" s="1"/>
  <c r="BG97" i="9"/>
  <c r="BH97" i="9" s="1"/>
  <c r="BG81" i="9"/>
  <c r="BH81" i="9" s="1"/>
  <c r="BD81" i="9" s="1"/>
  <c r="BC81" i="9" s="1"/>
  <c r="BG42" i="9"/>
  <c r="BH42" i="9" s="1"/>
  <c r="BI42" i="9" s="1"/>
  <c r="BG77" i="9"/>
  <c r="BH77" i="9" s="1"/>
  <c r="BG28" i="9"/>
  <c r="BH28" i="9" s="1"/>
  <c r="BG89" i="9"/>
  <c r="BH89" i="9" s="1"/>
  <c r="BD89" i="9" s="1"/>
  <c r="BC89" i="9" s="1"/>
  <c r="BG44" i="9"/>
  <c r="BH44" i="9" s="1"/>
  <c r="BI44" i="9" s="1"/>
  <c r="BG24" i="9"/>
  <c r="BH24" i="9" s="1"/>
  <c r="BG91" i="9"/>
  <c r="BH91" i="9" s="1"/>
  <c r="BG40" i="9"/>
  <c r="BH40" i="9" s="1"/>
  <c r="BI40" i="9" s="1"/>
  <c r="BD93" i="9"/>
  <c r="BC93" i="9" s="1"/>
  <c r="BI93" i="9"/>
  <c r="BI17" i="9"/>
  <c r="BD17" i="9"/>
  <c r="BI84" i="9"/>
  <c r="BD84" i="9"/>
  <c r="BC84" i="9" s="1"/>
  <c r="BI15" i="9"/>
  <c r="BI22" i="9"/>
  <c r="BI41" i="9"/>
  <c r="BD67" i="9"/>
  <c r="BC67" i="9" s="1"/>
  <c r="BI67" i="9"/>
  <c r="BD61" i="9"/>
  <c r="BD92" i="9"/>
  <c r="BC92" i="9" s="1"/>
  <c r="BD95" i="9"/>
  <c r="BC95" i="9" s="1"/>
  <c r="BI95" i="9"/>
  <c r="BD50" i="9"/>
  <c r="BI50" i="9"/>
  <c r="BI60" i="9"/>
  <c r="BD60" i="9"/>
  <c r="BI71" i="9"/>
  <c r="BD71" i="9"/>
  <c r="BC71" i="9" s="1"/>
  <c r="BD21" i="9"/>
  <c r="BI21" i="9"/>
  <c r="BO65" i="9"/>
  <c r="BD83" i="9"/>
  <c r="BC83" i="9" s="1"/>
  <c r="BI83" i="9"/>
  <c r="BI29" i="9"/>
  <c r="BI28" i="9"/>
  <c r="BI13" i="9"/>
  <c r="BD13" i="9"/>
  <c r="BI64" i="9"/>
  <c r="BD64" i="9"/>
  <c r="BD87" i="9"/>
  <c r="BC87" i="9" s="1"/>
  <c r="BD58" i="9"/>
  <c r="BI68" i="9"/>
  <c r="BD68" i="9"/>
  <c r="BC68" i="9" s="1"/>
  <c r="BI48" i="9"/>
  <c r="BD48" i="9"/>
  <c r="BD69" i="9"/>
  <c r="BC69" i="9" s="1"/>
  <c r="BD49" i="9"/>
  <c r="BI49" i="9"/>
  <c r="BI96" i="9"/>
  <c r="BD96" i="9"/>
  <c r="BC96" i="9" s="1"/>
  <c r="BI56" i="9"/>
  <c r="BD56" i="9"/>
  <c r="BD78" i="9"/>
  <c r="BC78" i="9" s="1"/>
  <c r="BI78" i="9"/>
  <c r="BI43" i="9"/>
  <c r="BD43" i="9"/>
  <c r="BI55" i="9"/>
  <c r="BD55" i="9"/>
  <c r="BI72" i="9"/>
  <c r="BD90" i="9"/>
  <c r="BC90" i="9" s="1"/>
  <c r="BD63" i="9"/>
  <c r="BI63" i="9"/>
  <c r="BI52" i="9"/>
  <c r="BI35" i="9"/>
  <c r="BD35" i="9"/>
  <c r="BI86" i="9"/>
  <c r="BI16" i="9"/>
  <c r="BD98" i="9"/>
  <c r="BC98" i="9" s="1"/>
  <c r="BI98" i="9"/>
  <c r="BI23" i="9"/>
  <c r="BI37" i="9"/>
  <c r="BD37" i="9"/>
  <c r="BI99" i="9"/>
  <c r="BD99" i="9"/>
  <c r="BC99" i="9" s="1"/>
  <c r="BI51" i="9"/>
  <c r="BD51" i="9"/>
  <c r="BD62" i="9"/>
  <c r="BI12" i="9"/>
  <c r="BD12" i="9"/>
  <c r="BO66" i="9"/>
  <c r="BP66" i="9"/>
  <c r="C66" i="9"/>
  <c r="BD34" i="9"/>
  <c r="BD54" i="9"/>
  <c r="BD79" i="9"/>
  <c r="BC79" i="9" s="1"/>
  <c r="BI79" i="9"/>
  <c r="BI32" i="9"/>
  <c r="BI19" i="9"/>
  <c r="BD19" i="9"/>
  <c r="BD82" i="9"/>
  <c r="BC82" i="9" s="1"/>
  <c r="BI82" i="9"/>
  <c r="C47" i="9"/>
  <c r="BI24" i="9"/>
  <c r="BI91" i="9"/>
  <c r="BD91" i="9"/>
  <c r="BC91" i="9" s="1"/>
  <c r="BI26" i="9"/>
  <c r="BD94" i="9"/>
  <c r="BC94" i="9" s="1"/>
  <c r="BI94" i="9"/>
  <c r="BH9" i="9"/>
  <c r="BH10" i="9"/>
  <c r="BD88" i="9"/>
  <c r="BC88" i="9" s="1"/>
  <c r="BI59" i="9"/>
  <c r="BD59" i="9"/>
  <c r="BI25" i="9"/>
  <c r="BD38" i="9"/>
  <c r="BI38" i="9"/>
  <c r="BD33" i="9"/>
  <c r="BI33" i="9"/>
  <c r="BD75" i="9"/>
  <c r="BC75" i="9" s="1"/>
  <c r="BI75" i="9"/>
  <c r="BD57" i="9"/>
  <c r="BI30" i="9"/>
  <c r="BD20" i="9"/>
  <c r="BI20" i="9"/>
  <c r="BD73" i="9"/>
  <c r="BC73" i="9" s="1"/>
  <c r="BI45" i="9"/>
  <c r="BD45" i="9"/>
  <c r="BI97" i="9"/>
  <c r="BD97" i="9"/>
  <c r="BC97" i="9" s="1"/>
  <c r="BI81" i="9"/>
  <c r="BD77" i="9"/>
  <c r="BC77" i="9" s="1"/>
  <c r="BI77" i="9"/>
  <c r="C46" i="9"/>
  <c r="BP46" i="9"/>
  <c r="C47" i="4"/>
  <c r="C47" i="6"/>
  <c r="C46" i="6"/>
  <c r="C66" i="6"/>
  <c r="C46" i="4"/>
  <c r="C66" i="4"/>
  <c r="BD44" i="9" l="1"/>
  <c r="BI76" i="9"/>
  <c r="BD42" i="9"/>
  <c r="BD18" i="9"/>
  <c r="BI80" i="9"/>
  <c r="BP80" i="9" s="1"/>
  <c r="BI39" i="9"/>
  <c r="BD40" i="9"/>
  <c r="BP47" i="9"/>
  <c r="CH47" i="9" s="1"/>
  <c r="BI53" i="9"/>
  <c r="C53" i="9" s="1"/>
  <c r="BI85" i="9"/>
  <c r="C85" i="9" s="1"/>
  <c r="BD36" i="9"/>
  <c r="BD14" i="9"/>
  <c r="BI89" i="9"/>
  <c r="BO89" i="9" s="1"/>
  <c r="BD74" i="9"/>
  <c r="BC74" i="9" s="1"/>
  <c r="C65" i="9"/>
  <c r="C11" i="9"/>
  <c r="AY11" i="9" s="1"/>
  <c r="BI70" i="9"/>
  <c r="BP70" i="9" s="1"/>
  <c r="DG46" i="9"/>
  <c r="CV46" i="9"/>
  <c r="DP46" i="9"/>
  <c r="CH46" i="9"/>
  <c r="BY46" i="9"/>
  <c r="BO81" i="9"/>
  <c r="C81" i="9"/>
  <c r="BP81" i="9"/>
  <c r="BO45" i="9"/>
  <c r="BP45" i="9"/>
  <c r="C45" i="9"/>
  <c r="BO59" i="9"/>
  <c r="BP59" i="9"/>
  <c r="C59" i="9"/>
  <c r="BO91" i="9"/>
  <c r="C91" i="9"/>
  <c r="BP91" i="9"/>
  <c r="BO82" i="9"/>
  <c r="BP82" i="9"/>
  <c r="C82" i="9"/>
  <c r="BO32" i="9"/>
  <c r="BP32" i="9"/>
  <c r="C32" i="9"/>
  <c r="BO54" i="9"/>
  <c r="BP54" i="9"/>
  <c r="C54" i="9"/>
  <c r="BP12" i="9"/>
  <c r="C12" i="9"/>
  <c r="BO12" i="9"/>
  <c r="BO51" i="9"/>
  <c r="BP51" i="9"/>
  <c r="C51" i="9"/>
  <c r="BO37" i="9"/>
  <c r="BP37" i="9"/>
  <c r="C37" i="9"/>
  <c r="BO43" i="9"/>
  <c r="C43" i="9"/>
  <c r="BP43" i="9"/>
  <c r="BP53" i="9"/>
  <c r="BO85" i="9"/>
  <c r="BP85" i="9"/>
  <c r="BO96" i="9"/>
  <c r="BP96" i="9"/>
  <c r="C96" i="9"/>
  <c r="BO69" i="9"/>
  <c r="BP69" i="9"/>
  <c r="C69" i="9"/>
  <c r="BO48" i="9"/>
  <c r="C48" i="9"/>
  <c r="BP48" i="9"/>
  <c r="BO58" i="9"/>
  <c r="C58" i="9"/>
  <c r="BP58" i="9"/>
  <c r="BO87" i="9"/>
  <c r="C87" i="9"/>
  <c r="BP87" i="9"/>
  <c r="BO13" i="9"/>
  <c r="BP13" i="9"/>
  <c r="C13" i="9"/>
  <c r="BO28" i="9"/>
  <c r="BP28" i="9"/>
  <c r="C28" i="9"/>
  <c r="BO74" i="9"/>
  <c r="BP74" i="9"/>
  <c r="C74" i="9"/>
  <c r="CH65" i="9"/>
  <c r="DG65" i="9"/>
  <c r="BY65" i="9"/>
  <c r="DP65" i="9"/>
  <c r="CV65" i="9"/>
  <c r="BO50" i="9"/>
  <c r="C50" i="9"/>
  <c r="BP50" i="9"/>
  <c r="BO95" i="9"/>
  <c r="BP95" i="9"/>
  <c r="C95" i="9"/>
  <c r="BO61" i="9"/>
  <c r="BP61" i="9"/>
  <c r="C61" i="9"/>
  <c r="C70" i="9"/>
  <c r="BO31" i="9"/>
  <c r="BP31" i="9"/>
  <c r="C31" i="9"/>
  <c r="BO42" i="9"/>
  <c r="C42" i="9"/>
  <c r="BP42" i="9"/>
  <c r="BO18" i="9"/>
  <c r="C18" i="9"/>
  <c r="BP18" i="9"/>
  <c r="BO20" i="9"/>
  <c r="BP20" i="9"/>
  <c r="C20" i="9"/>
  <c r="BO75" i="9"/>
  <c r="BP75" i="9"/>
  <c r="C75" i="9"/>
  <c r="BO38" i="9"/>
  <c r="C38" i="9"/>
  <c r="BP38" i="9"/>
  <c r="BO88" i="9"/>
  <c r="BP88" i="9"/>
  <c r="C88" i="9"/>
  <c r="BO94" i="9"/>
  <c r="C94" i="9"/>
  <c r="BP94" i="9"/>
  <c r="AS47" i="9"/>
  <c r="AD47" i="9"/>
  <c r="AY47" i="9"/>
  <c r="AR47" i="9"/>
  <c r="AQ47" i="9"/>
  <c r="AO47" i="9"/>
  <c r="AH47" i="9"/>
  <c r="N47" i="9"/>
  <c r="M47" i="9"/>
  <c r="P47" i="9"/>
  <c r="O47" i="9"/>
  <c r="AG47" i="9"/>
  <c r="AZ47" i="9"/>
  <c r="AL47" i="9"/>
  <c r="AK47" i="9"/>
  <c r="AB47" i="9"/>
  <c r="AC47" i="9"/>
  <c r="S47" i="9"/>
  <c r="AJ47" i="9"/>
  <c r="X47" i="9"/>
  <c r="AW47" i="9"/>
  <c r="AT47" i="9"/>
  <c r="AF47" i="9"/>
  <c r="AE47" i="9"/>
  <c r="AI47" i="9"/>
  <c r="V47" i="9"/>
  <c r="T47" i="9"/>
  <c r="AP47" i="9"/>
  <c r="AM47" i="9"/>
  <c r="AA47" i="9"/>
  <c r="AX47" i="9"/>
  <c r="AN47" i="9"/>
  <c r="Z47" i="9"/>
  <c r="Y47" i="9"/>
  <c r="W47" i="9"/>
  <c r="R47" i="9"/>
  <c r="Q47" i="9"/>
  <c r="K47" i="9"/>
  <c r="BQ66" i="9"/>
  <c r="DP66" i="9"/>
  <c r="CH66" i="9"/>
  <c r="DG66" i="9"/>
  <c r="BY66" i="9"/>
  <c r="CV66" i="9"/>
  <c r="BO23" i="9"/>
  <c r="BP23" i="9"/>
  <c r="C23" i="9"/>
  <c r="BO90" i="9"/>
  <c r="BP90" i="9"/>
  <c r="C90" i="9"/>
  <c r="BO78" i="9"/>
  <c r="C78" i="9"/>
  <c r="BP78" i="9"/>
  <c r="BO27" i="9"/>
  <c r="C27" i="9"/>
  <c r="BP27" i="9"/>
  <c r="BO49" i="9"/>
  <c r="BP49" i="9"/>
  <c r="C49" i="9"/>
  <c r="BO83" i="9"/>
  <c r="BP83" i="9"/>
  <c r="C83" i="9"/>
  <c r="BQ65" i="9"/>
  <c r="BR65" i="9" s="1"/>
  <c r="BS65" i="9" s="1"/>
  <c r="BT65" i="9" s="1"/>
  <c r="BU65" i="9" s="1"/>
  <c r="BV65" i="9" s="1"/>
  <c r="BO71" i="9"/>
  <c r="BP71" i="9"/>
  <c r="C71" i="9"/>
  <c r="BO41" i="9"/>
  <c r="BP41" i="9"/>
  <c r="C41" i="9"/>
  <c r="BO17" i="9"/>
  <c r="BP17" i="9"/>
  <c r="C17" i="9"/>
  <c r="BQ46" i="9"/>
  <c r="BR46" i="9"/>
  <c r="BS46" i="9" s="1"/>
  <c r="BT46" i="9" s="1"/>
  <c r="BU46" i="9" s="1"/>
  <c r="BV46" i="9" s="1"/>
  <c r="BO97" i="9"/>
  <c r="BP97" i="9"/>
  <c r="C97" i="9"/>
  <c r="BO57" i="9"/>
  <c r="BP57" i="9"/>
  <c r="C57" i="9"/>
  <c r="BO25" i="9"/>
  <c r="BP25" i="9"/>
  <c r="C25" i="9"/>
  <c r="BO40" i="9"/>
  <c r="BP40" i="9"/>
  <c r="C40" i="9"/>
  <c r="BO24" i="9"/>
  <c r="BP24" i="9"/>
  <c r="C24" i="9"/>
  <c r="DP47" i="9"/>
  <c r="CV47" i="9"/>
  <c r="BO79" i="9"/>
  <c r="BP79" i="9"/>
  <c r="C79" i="9"/>
  <c r="BO62" i="9"/>
  <c r="C62" i="9"/>
  <c r="BP62" i="9"/>
  <c r="BO99" i="9"/>
  <c r="BP99" i="9"/>
  <c r="C99" i="9"/>
  <c r="BO16" i="9"/>
  <c r="C16" i="9"/>
  <c r="BP16" i="9"/>
  <c r="BO35" i="9"/>
  <c r="BP35" i="9"/>
  <c r="C35" i="9"/>
  <c r="BO52" i="9"/>
  <c r="C52" i="9"/>
  <c r="BP52" i="9"/>
  <c r="BO55" i="9"/>
  <c r="BP55" i="9"/>
  <c r="C55" i="9"/>
  <c r="BO56" i="9"/>
  <c r="BP56" i="9"/>
  <c r="C56" i="9"/>
  <c r="BO36" i="9"/>
  <c r="C36" i="9"/>
  <c r="BP36" i="9"/>
  <c r="BO68" i="9"/>
  <c r="BP68" i="9"/>
  <c r="C68" i="9"/>
  <c r="BP14" i="9"/>
  <c r="BO14" i="9"/>
  <c r="C14" i="9"/>
  <c r="BO64" i="9"/>
  <c r="C64" i="9"/>
  <c r="BP64" i="9"/>
  <c r="BO29" i="9"/>
  <c r="C29" i="9"/>
  <c r="BP29" i="9"/>
  <c r="BO21" i="9"/>
  <c r="BP21" i="9"/>
  <c r="C21" i="9"/>
  <c r="BY11" i="9"/>
  <c r="BZ11" i="9" s="1"/>
  <c r="CA11" i="9" s="1"/>
  <c r="CB11" i="9" s="1"/>
  <c r="CC11" i="9" s="1"/>
  <c r="CD11" i="9" s="1"/>
  <c r="CE11" i="9" s="1"/>
  <c r="CF11" i="9" s="1"/>
  <c r="DP11" i="9"/>
  <c r="DQ11" i="9" s="1"/>
  <c r="DR11" i="9" s="1"/>
  <c r="DS11" i="9" s="1"/>
  <c r="DT11" i="9" s="1"/>
  <c r="DU11" i="9" s="1"/>
  <c r="DV11" i="9" s="1"/>
  <c r="DW11" i="9" s="1"/>
  <c r="BE11" i="9"/>
  <c r="BD11" i="9" s="1"/>
  <c r="BC11" i="9" s="1"/>
  <c r="B11" i="9" s="1"/>
  <c r="CH11" i="9"/>
  <c r="CI11" i="9" s="1"/>
  <c r="CJ11" i="9" s="1"/>
  <c r="CK11" i="9" s="1"/>
  <c r="CL11" i="9" s="1"/>
  <c r="CM11" i="9" s="1"/>
  <c r="CN11" i="9" s="1"/>
  <c r="CO11" i="9" s="1"/>
  <c r="CV11" i="9"/>
  <c r="CW11" i="9" s="1"/>
  <c r="CX11" i="9" s="1"/>
  <c r="CY11" i="9" s="1"/>
  <c r="CZ11" i="9" s="1"/>
  <c r="DA11" i="9" s="1"/>
  <c r="DB11" i="9" s="1"/>
  <c r="DC11" i="9" s="1"/>
  <c r="DG11" i="9"/>
  <c r="DH11" i="9" s="1"/>
  <c r="DI11" i="9" s="1"/>
  <c r="DJ11" i="9" s="1"/>
  <c r="DK11" i="9" s="1"/>
  <c r="DL11" i="9" s="1"/>
  <c r="DM11" i="9" s="1"/>
  <c r="DN11" i="9" s="1"/>
  <c r="BO67" i="9"/>
  <c r="C67" i="9"/>
  <c r="BP67" i="9"/>
  <c r="BO22" i="9"/>
  <c r="BP22" i="9"/>
  <c r="C22" i="9"/>
  <c r="BP15" i="9"/>
  <c r="C15" i="9"/>
  <c r="BO15" i="9"/>
  <c r="BO93" i="9"/>
  <c r="C93" i="9"/>
  <c r="BP93" i="9"/>
  <c r="BO77" i="9"/>
  <c r="BP77" i="9"/>
  <c r="C77" i="9"/>
  <c r="BO73" i="9"/>
  <c r="C73" i="9"/>
  <c r="BP73" i="9"/>
  <c r="BO30" i="9"/>
  <c r="BP30" i="9"/>
  <c r="C30" i="9"/>
  <c r="BO80" i="9"/>
  <c r="BO33" i="9"/>
  <c r="C33" i="9"/>
  <c r="BP33" i="9"/>
  <c r="BO39" i="9"/>
  <c r="C39" i="9"/>
  <c r="BP39" i="9"/>
  <c r="BI10" i="9"/>
  <c r="C10" i="9" s="1"/>
  <c r="BD10" i="9"/>
  <c r="BC10" i="9" s="1"/>
  <c r="BO26" i="9"/>
  <c r="BP26" i="9"/>
  <c r="C26" i="9"/>
  <c r="BO44" i="9"/>
  <c r="BP44" i="9"/>
  <c r="C44" i="9"/>
  <c r="BO19" i="9"/>
  <c r="C19" i="9"/>
  <c r="BP19" i="9"/>
  <c r="BO34" i="9"/>
  <c r="BP34" i="9"/>
  <c r="C34" i="9"/>
  <c r="BO98" i="9"/>
  <c r="C98" i="9"/>
  <c r="BP98" i="9"/>
  <c r="BO86" i="9"/>
  <c r="BP86" i="9"/>
  <c r="C86" i="9"/>
  <c r="BO76" i="9"/>
  <c r="C76" i="9"/>
  <c r="BP76" i="9"/>
  <c r="BO63" i="9"/>
  <c r="BP63" i="9"/>
  <c r="C63" i="9"/>
  <c r="BO72" i="9"/>
  <c r="C72" i="9"/>
  <c r="BP72" i="9"/>
  <c r="BO60" i="9"/>
  <c r="C60" i="9"/>
  <c r="BP60" i="9"/>
  <c r="AP11" i="9"/>
  <c r="AJ11" i="9"/>
  <c r="AD11" i="9"/>
  <c r="AW11" i="9"/>
  <c r="Z11" i="9"/>
  <c r="AK11" i="9"/>
  <c r="F11" i="9"/>
  <c r="AA11" i="9"/>
  <c r="Y11" i="9"/>
  <c r="AC11" i="9"/>
  <c r="AM11" i="9"/>
  <c r="AZ11" i="9"/>
  <c r="AN11" i="9"/>
  <c r="W11" i="9"/>
  <c r="K11" i="9"/>
  <c r="AF11" i="9"/>
  <c r="AT11" i="9"/>
  <c r="I11" i="9"/>
  <c r="M11" i="9"/>
  <c r="N11" i="9"/>
  <c r="S11" i="9"/>
  <c r="Q11" i="9"/>
  <c r="BO92" i="9"/>
  <c r="C92" i="9"/>
  <c r="BP92" i="9"/>
  <c r="BO84" i="9"/>
  <c r="BP84" i="9"/>
  <c r="C84" i="9"/>
  <c r="C65" i="6"/>
  <c r="C26" i="6"/>
  <c r="C59" i="4"/>
  <c r="C17" i="4"/>
  <c r="AO47" i="6"/>
  <c r="C43" i="6"/>
  <c r="AC11" i="6"/>
  <c r="C67" i="4"/>
  <c r="C59" i="6"/>
  <c r="C50" i="6"/>
  <c r="AH47" i="6"/>
  <c r="M11" i="6"/>
  <c r="C60" i="6"/>
  <c r="C33" i="4"/>
  <c r="C55" i="6"/>
  <c r="Q11" i="6"/>
  <c r="C26" i="4"/>
  <c r="AR47" i="4"/>
  <c r="P47" i="4"/>
  <c r="C97" i="4"/>
  <c r="AQ47" i="4"/>
  <c r="C27" i="4"/>
  <c r="AC47" i="4"/>
  <c r="C62" i="6"/>
  <c r="C64" i="4"/>
  <c r="N47" i="4"/>
  <c r="C90" i="6"/>
  <c r="C34" i="4"/>
  <c r="C69" i="4"/>
  <c r="W47" i="4"/>
  <c r="AK47" i="6"/>
  <c r="S11" i="6"/>
  <c r="C87" i="4"/>
  <c r="AN47" i="6"/>
  <c r="AI47" i="4"/>
  <c r="B11" i="4"/>
  <c r="C95" i="4"/>
  <c r="C72" i="4"/>
  <c r="C58" i="6"/>
  <c r="C74" i="4"/>
  <c r="F11" i="4"/>
  <c r="C72" i="6"/>
  <c r="C14" i="4"/>
  <c r="AJ47" i="4"/>
  <c r="C29" i="4"/>
  <c r="S47" i="6"/>
  <c r="C32" i="6"/>
  <c r="C15" i="6"/>
  <c r="C81" i="6"/>
  <c r="C30" i="6"/>
  <c r="AT47" i="4"/>
  <c r="C86" i="4"/>
  <c r="AT11" i="4"/>
  <c r="AC47" i="6"/>
  <c r="X47" i="6"/>
  <c r="C75" i="4"/>
  <c r="K11" i="6"/>
  <c r="C16" i="6"/>
  <c r="C90" i="4"/>
  <c r="C63" i="4"/>
  <c r="AF47" i="6"/>
  <c r="C50" i="4"/>
  <c r="V47" i="4"/>
  <c r="Z47" i="4"/>
  <c r="C57" i="6"/>
  <c r="AJ11" i="6"/>
  <c r="C86" i="6"/>
  <c r="C40" i="4"/>
  <c r="C61" i="4"/>
  <c r="AT11" i="6"/>
  <c r="C81" i="4"/>
  <c r="C71" i="4"/>
  <c r="AD11" i="6"/>
  <c r="C53" i="4"/>
  <c r="C22" i="6"/>
  <c r="C13" i="6"/>
  <c r="C70" i="4"/>
  <c r="R47" i="6"/>
  <c r="C23" i="6"/>
  <c r="AA11" i="4"/>
  <c r="C95" i="6"/>
  <c r="C25" i="4"/>
  <c r="C17" i="6"/>
  <c r="C43" i="4"/>
  <c r="C48" i="6"/>
  <c r="C39" i="6"/>
  <c r="C49" i="6"/>
  <c r="C42" i="6"/>
  <c r="AS47" i="6"/>
  <c r="C38" i="4"/>
  <c r="AF11" i="6"/>
  <c r="C11" i="6"/>
  <c r="C61" i="6"/>
  <c r="R47" i="4"/>
  <c r="AQ47" i="6"/>
  <c r="C21" i="4"/>
  <c r="C52" i="4"/>
  <c r="AS47" i="4"/>
  <c r="AT47" i="6"/>
  <c r="C32" i="4"/>
  <c r="M47" i="4"/>
  <c r="AE47" i="6"/>
  <c r="C78" i="6"/>
  <c r="C28" i="6"/>
  <c r="C99" i="6"/>
  <c r="C87" i="6"/>
  <c r="O47" i="6"/>
  <c r="Y47" i="6"/>
  <c r="C15" i="4"/>
  <c r="C85" i="6"/>
  <c r="N11" i="4"/>
  <c r="C56" i="6"/>
  <c r="C41" i="4"/>
  <c r="C99" i="4"/>
  <c r="AF11" i="4"/>
  <c r="N11" i="6"/>
  <c r="I11" i="6"/>
  <c r="AM11" i="6"/>
  <c r="AB47" i="6"/>
  <c r="AN47" i="4"/>
  <c r="C82" i="4"/>
  <c r="AD47" i="6"/>
  <c r="C93" i="4"/>
  <c r="AA47" i="4"/>
  <c r="X47" i="4"/>
  <c r="T47" i="6"/>
  <c r="C11" i="4"/>
  <c r="C35" i="6"/>
  <c r="AP11" i="4"/>
  <c r="K47" i="4"/>
  <c r="C54" i="6"/>
  <c r="C19" i="6"/>
  <c r="AM47" i="4"/>
  <c r="AA11" i="6"/>
  <c r="AL47" i="6"/>
  <c r="C83" i="4"/>
  <c r="C62" i="4"/>
  <c r="C64" i="6"/>
  <c r="AB47" i="4"/>
  <c r="C48" i="4"/>
  <c r="C71" i="6"/>
  <c r="C37" i="6"/>
  <c r="F11" i="6"/>
  <c r="C98" i="6"/>
  <c r="C94" i="4"/>
  <c r="C30" i="4"/>
  <c r="Z47" i="6"/>
  <c r="C51" i="4"/>
  <c r="C25" i="6"/>
  <c r="C51" i="6"/>
  <c r="AH47" i="4"/>
  <c r="M11" i="4"/>
  <c r="C98" i="4"/>
  <c r="C36" i="4"/>
  <c r="C93" i="6"/>
  <c r="C16" i="4"/>
  <c r="C76" i="4"/>
  <c r="C31" i="6"/>
  <c r="C36" i="6"/>
  <c r="C70" i="6"/>
  <c r="C12" i="6"/>
  <c r="C12" i="4"/>
  <c r="AR47" i="6"/>
  <c r="C79" i="6"/>
  <c r="AF47" i="4"/>
  <c r="C56" i="4"/>
  <c r="C49" i="4"/>
  <c r="C31" i="4"/>
  <c r="B11" i="6"/>
  <c r="C18" i="4"/>
  <c r="C45" i="6"/>
  <c r="C82" i="6"/>
  <c r="C92" i="6"/>
  <c r="AD47" i="4"/>
  <c r="C23" i="4"/>
  <c r="Q47" i="6"/>
  <c r="C91" i="6"/>
  <c r="AK11" i="6"/>
  <c r="C88" i="6"/>
  <c r="C34" i="6"/>
  <c r="C44" i="4"/>
  <c r="C21" i="6"/>
  <c r="C52" i="6"/>
  <c r="C97" i="6"/>
  <c r="C84" i="4"/>
  <c r="Y11" i="4"/>
  <c r="C65" i="4"/>
  <c r="W47" i="6"/>
  <c r="S47" i="4"/>
  <c r="AO47" i="4"/>
  <c r="C75" i="6"/>
  <c r="K11" i="4"/>
  <c r="C77" i="6"/>
  <c r="C24" i="4"/>
  <c r="C94" i="6"/>
  <c r="C60" i="4"/>
  <c r="C85" i="4"/>
  <c r="AD11" i="4"/>
  <c r="AJ11" i="4"/>
  <c r="Z11" i="4"/>
  <c r="C24" i="6"/>
  <c r="C44" i="6"/>
  <c r="AM47" i="6"/>
  <c r="C39" i="4"/>
  <c r="T47" i="4"/>
  <c r="C57" i="4"/>
  <c r="AP11" i="6"/>
  <c r="C41" i="6"/>
  <c r="C69" i="6"/>
  <c r="AE47" i="4"/>
  <c r="C78" i="4"/>
  <c r="C28" i="4"/>
  <c r="I11" i="4"/>
  <c r="C20" i="6"/>
  <c r="V47" i="6"/>
  <c r="C88" i="4"/>
  <c r="C74" i="6"/>
  <c r="W11" i="6"/>
  <c r="C73" i="4"/>
  <c r="C84" i="6"/>
  <c r="C68" i="6"/>
  <c r="AG47" i="6"/>
  <c r="AI47" i="6"/>
  <c r="S11" i="4"/>
  <c r="C35" i="4"/>
  <c r="C76" i="6"/>
  <c r="C22" i="4"/>
  <c r="AG47" i="4"/>
  <c r="W11" i="4"/>
  <c r="AM11" i="4"/>
  <c r="AC11" i="4"/>
  <c r="K47" i="6"/>
  <c r="C67" i="6"/>
  <c r="AA47" i="6"/>
  <c r="C68" i="4"/>
  <c r="C40" i="6"/>
  <c r="C42" i="4"/>
  <c r="N47" i="6"/>
  <c r="C79" i="4"/>
  <c r="AK11" i="4"/>
  <c r="C96" i="4"/>
  <c r="C54" i="4"/>
  <c r="C19" i="4"/>
  <c r="C33" i="6"/>
  <c r="C73" i="6"/>
  <c r="C58" i="4"/>
  <c r="AN11" i="6"/>
  <c r="C83" i="6"/>
  <c r="AN11" i="4"/>
  <c r="C20" i="4"/>
  <c r="C55" i="4"/>
  <c r="AP47" i="6"/>
  <c r="C45" i="4"/>
  <c r="C77" i="4"/>
  <c r="AP47" i="4"/>
  <c r="C53" i="6"/>
  <c r="Z11" i="6"/>
  <c r="Y11" i="6"/>
  <c r="Q47" i="4"/>
  <c r="AJ47" i="6"/>
  <c r="C38" i="6"/>
  <c r="C91" i="4"/>
  <c r="C13" i="4"/>
  <c r="AK47" i="4"/>
  <c r="C96" i="6"/>
  <c r="C29" i="6"/>
  <c r="C18" i="6"/>
  <c r="C14" i="6"/>
  <c r="Y47" i="4"/>
  <c r="AL47" i="4"/>
  <c r="C37" i="4"/>
  <c r="C63" i="6"/>
  <c r="Q11" i="4"/>
  <c r="O47" i="4"/>
  <c r="C92" i="4"/>
  <c r="C27" i="6"/>
  <c r="M47" i="6"/>
  <c r="BZ66" i="9" l="1"/>
  <c r="BP89" i="9"/>
  <c r="BO70" i="9"/>
  <c r="V11" i="9"/>
  <c r="AO11" i="9"/>
  <c r="AE11" i="9"/>
  <c r="AQ11" i="9"/>
  <c r="AX11" i="9"/>
  <c r="BY47" i="9"/>
  <c r="DG47" i="9"/>
  <c r="C89" i="9"/>
  <c r="BO53" i="9"/>
  <c r="R11" i="9"/>
  <c r="O11" i="9"/>
  <c r="AS11" i="9"/>
  <c r="AH11" i="9"/>
  <c r="C80" i="9"/>
  <c r="T11" i="9"/>
  <c r="P11" i="9"/>
  <c r="AB11" i="9"/>
  <c r="H11" i="9"/>
  <c r="AL11" i="9"/>
  <c r="G11" i="9"/>
  <c r="AR11" i="9"/>
  <c r="AI11" i="9"/>
  <c r="AG11" i="9"/>
  <c r="X11" i="9"/>
  <c r="BQ47" i="9"/>
  <c r="BR47" i="9" s="1"/>
  <c r="BS47" i="9" s="1"/>
  <c r="BT47" i="9" s="1"/>
  <c r="BU47" i="9" s="1"/>
  <c r="BQ13" i="9"/>
  <c r="BW46" i="9"/>
  <c r="BW65" i="9"/>
  <c r="BV47" i="9"/>
  <c r="BC13" i="9"/>
  <c r="B13" i="9" s="1"/>
  <c r="BQ14" i="9"/>
  <c r="BC15" i="9"/>
  <c r="B15" i="9" s="1"/>
  <c r="BC45" i="9"/>
  <c r="B45" i="9" s="1"/>
  <c r="BC43" i="9"/>
  <c r="B43" i="9" s="1"/>
  <c r="BC37" i="9"/>
  <c r="B37" i="9" s="1"/>
  <c r="BC12" i="9"/>
  <c r="B12" i="9" s="1"/>
  <c r="C144" i="4"/>
  <c r="C144" i="6"/>
  <c r="AJ84" i="9"/>
  <c r="X84" i="9"/>
  <c r="AY84" i="9"/>
  <c r="B84" i="9"/>
  <c r="AH84" i="9"/>
  <c r="AF84" i="9"/>
  <c r="AE84" i="9"/>
  <c r="W84" i="9"/>
  <c r="AP84" i="9"/>
  <c r="AD84" i="9"/>
  <c r="AW84" i="9"/>
  <c r="AT84" i="9"/>
  <c r="AR84" i="9"/>
  <c r="AO84" i="9"/>
  <c r="Y84" i="9"/>
  <c r="AS84" i="9"/>
  <c r="AG84" i="9"/>
  <c r="AX84" i="9"/>
  <c r="AM84" i="9"/>
  <c r="AA84" i="9"/>
  <c r="Z84" i="9"/>
  <c r="AI84" i="9"/>
  <c r="K84" i="9"/>
  <c r="Q84" i="9"/>
  <c r="AN84" i="9"/>
  <c r="AC84" i="9"/>
  <c r="S84" i="9"/>
  <c r="V84" i="9"/>
  <c r="AZ84" i="9"/>
  <c r="AB84" i="9"/>
  <c r="AQ84" i="9"/>
  <c r="T84" i="9"/>
  <c r="O84" i="9"/>
  <c r="N84" i="9"/>
  <c r="AL84" i="9"/>
  <c r="AK84" i="9"/>
  <c r="P84" i="9"/>
  <c r="R84" i="9"/>
  <c r="M84" i="9"/>
  <c r="AV11" i="9"/>
  <c r="AW72" i="9"/>
  <c r="AH72" i="9"/>
  <c r="Y72" i="9"/>
  <c r="AK72" i="9"/>
  <c r="AQ72" i="9"/>
  <c r="N72" i="9"/>
  <c r="T72" i="9"/>
  <c r="AP72" i="9"/>
  <c r="AX72" i="9"/>
  <c r="B72" i="9"/>
  <c r="AB72" i="9"/>
  <c r="AL72" i="9"/>
  <c r="AI72" i="9"/>
  <c r="Z72" i="9"/>
  <c r="S72" i="9"/>
  <c r="Q72" i="9"/>
  <c r="M72" i="9"/>
  <c r="AS72" i="9"/>
  <c r="AJ72" i="9"/>
  <c r="AD72" i="9"/>
  <c r="X72" i="9"/>
  <c r="AY72" i="9"/>
  <c r="AT72" i="9"/>
  <c r="AO72" i="9"/>
  <c r="AE72" i="9"/>
  <c r="AR72" i="9"/>
  <c r="O72" i="9"/>
  <c r="P72" i="9"/>
  <c r="K72" i="9"/>
  <c r="AM72" i="9"/>
  <c r="AG72" i="9"/>
  <c r="AA72" i="9"/>
  <c r="AZ72" i="9"/>
  <c r="AN72" i="9"/>
  <c r="AF72" i="9"/>
  <c r="W72" i="9"/>
  <c r="AC72" i="9"/>
  <c r="R72" i="9"/>
  <c r="V72" i="9"/>
  <c r="AP86" i="9"/>
  <c r="AY86" i="9"/>
  <c r="AH86" i="9"/>
  <c r="AF86" i="9"/>
  <c r="AE86" i="9"/>
  <c r="W86" i="9"/>
  <c r="AJ86" i="9"/>
  <c r="AD86" i="9"/>
  <c r="X86" i="9"/>
  <c r="AW86" i="9"/>
  <c r="B86" i="9"/>
  <c r="AT86" i="9"/>
  <c r="AR86" i="9"/>
  <c r="AO86" i="9"/>
  <c r="Y86" i="9"/>
  <c r="AM86" i="9"/>
  <c r="AG86" i="9"/>
  <c r="AA86" i="9"/>
  <c r="AX86" i="9"/>
  <c r="Z86" i="9"/>
  <c r="AI86" i="9"/>
  <c r="K86" i="9"/>
  <c r="V86" i="9"/>
  <c r="AS86" i="9"/>
  <c r="AZ86" i="9"/>
  <c r="AN86" i="9"/>
  <c r="AC86" i="9"/>
  <c r="S86" i="9"/>
  <c r="M86" i="9"/>
  <c r="AB86" i="9"/>
  <c r="AQ86" i="9"/>
  <c r="T86" i="9"/>
  <c r="O86" i="9"/>
  <c r="R86" i="9"/>
  <c r="AL86" i="9"/>
  <c r="AK86" i="9"/>
  <c r="P86" i="9"/>
  <c r="N86" i="9"/>
  <c r="Q86" i="9"/>
  <c r="AJ98" i="9"/>
  <c r="X98" i="9"/>
  <c r="AX98" i="9"/>
  <c r="B98" i="9"/>
  <c r="AH98" i="9"/>
  <c r="AF98" i="9"/>
  <c r="AE98" i="9"/>
  <c r="W98" i="9"/>
  <c r="AP98" i="9"/>
  <c r="AD98" i="9"/>
  <c r="AZ98" i="9"/>
  <c r="AT98" i="9"/>
  <c r="AR98" i="9"/>
  <c r="AO98" i="9"/>
  <c r="Y98" i="9"/>
  <c r="AS98" i="9"/>
  <c r="AG98" i="9"/>
  <c r="AW98" i="9"/>
  <c r="AA98" i="9"/>
  <c r="Z98" i="9"/>
  <c r="AI98" i="9"/>
  <c r="S98" i="9"/>
  <c r="Q98" i="9"/>
  <c r="V98" i="9"/>
  <c r="AN98" i="9"/>
  <c r="AC98" i="9"/>
  <c r="O98" i="9"/>
  <c r="P98" i="9"/>
  <c r="T98" i="9"/>
  <c r="AM98" i="9"/>
  <c r="AY98" i="9"/>
  <c r="AB98" i="9"/>
  <c r="AQ98" i="9"/>
  <c r="R98" i="9"/>
  <c r="M98" i="9"/>
  <c r="AL98" i="9"/>
  <c r="AK98" i="9"/>
  <c r="N98" i="9"/>
  <c r="K98" i="9"/>
  <c r="CH19" i="9"/>
  <c r="BY19" i="9"/>
  <c r="DG19" i="9"/>
  <c r="CV19" i="9"/>
  <c r="DP19" i="9"/>
  <c r="CV44" i="9"/>
  <c r="BY44" i="9"/>
  <c r="DP44" i="9"/>
  <c r="CH44" i="9"/>
  <c r="DG44" i="9"/>
  <c r="BY39" i="9"/>
  <c r="DP39" i="9"/>
  <c r="CH39" i="9"/>
  <c r="DG39" i="9"/>
  <c r="CV39" i="9"/>
  <c r="X33" i="9"/>
  <c r="AY33" i="9"/>
  <c r="AP33" i="9"/>
  <c r="AJ33" i="9"/>
  <c r="AD33" i="9"/>
  <c r="AW33" i="9"/>
  <c r="AS33" i="9"/>
  <c r="AM33" i="9"/>
  <c r="AG33" i="9"/>
  <c r="AX33" i="9"/>
  <c r="AZ33" i="9"/>
  <c r="W33" i="9"/>
  <c r="Z33" i="9"/>
  <c r="AH33" i="9"/>
  <c r="AB33" i="9"/>
  <c r="V33" i="9"/>
  <c r="K33" i="9"/>
  <c r="AO33" i="9"/>
  <c r="AR33" i="9"/>
  <c r="AK33" i="9"/>
  <c r="AQ33" i="9"/>
  <c r="Q33" i="9"/>
  <c r="O33" i="9"/>
  <c r="AI33" i="9"/>
  <c r="AL33" i="9"/>
  <c r="Y33" i="9"/>
  <c r="AE33" i="9"/>
  <c r="R33" i="9"/>
  <c r="M33" i="9"/>
  <c r="T33" i="9"/>
  <c r="AA33" i="9"/>
  <c r="AC33" i="9"/>
  <c r="AF33" i="9"/>
  <c r="AT33" i="9"/>
  <c r="AN33" i="9"/>
  <c r="N33" i="9"/>
  <c r="P33" i="9"/>
  <c r="S33" i="9"/>
  <c r="BQ80" i="9"/>
  <c r="BR80" i="9" s="1"/>
  <c r="BQ73" i="9"/>
  <c r="DG73" i="9"/>
  <c r="CH73" i="9"/>
  <c r="BY73" i="9"/>
  <c r="CV73" i="9"/>
  <c r="CW73" i="9" s="1"/>
  <c r="DP73" i="9"/>
  <c r="AJ77" i="9"/>
  <c r="X77" i="9"/>
  <c r="AY77" i="9"/>
  <c r="B77" i="9"/>
  <c r="AH77" i="9"/>
  <c r="Y77" i="9"/>
  <c r="AR77" i="9"/>
  <c r="AK77" i="9"/>
  <c r="T77" i="9"/>
  <c r="R77" i="9"/>
  <c r="AP77" i="9"/>
  <c r="AM77" i="9"/>
  <c r="AA77" i="9"/>
  <c r="AZ77" i="9"/>
  <c r="AB77" i="9"/>
  <c r="AL77" i="9"/>
  <c r="AC77" i="9"/>
  <c r="AI77" i="9"/>
  <c r="V77" i="9"/>
  <c r="P77" i="9"/>
  <c r="O77" i="9"/>
  <c r="AS77" i="9"/>
  <c r="AD77" i="9"/>
  <c r="AW77" i="9"/>
  <c r="AT77" i="9"/>
  <c r="AO77" i="9"/>
  <c r="AE77" i="9"/>
  <c r="AQ77" i="9"/>
  <c r="Q77" i="9"/>
  <c r="K77" i="9"/>
  <c r="N77" i="9"/>
  <c r="AG77" i="9"/>
  <c r="AX77" i="9"/>
  <c r="AN77" i="9"/>
  <c r="AF77" i="9"/>
  <c r="W77" i="9"/>
  <c r="Z77" i="9"/>
  <c r="M77" i="9"/>
  <c r="S77" i="9"/>
  <c r="AP93" i="9"/>
  <c r="AJ93" i="9"/>
  <c r="X93" i="9"/>
  <c r="AY93" i="9"/>
  <c r="AH93" i="9"/>
  <c r="AF93" i="9"/>
  <c r="AK93" i="9"/>
  <c r="AQ93" i="9"/>
  <c r="AD93" i="9"/>
  <c r="AW93" i="9"/>
  <c r="AT93" i="9"/>
  <c r="AR93" i="9"/>
  <c r="AO93" i="9"/>
  <c r="AI93" i="9"/>
  <c r="AG93" i="9"/>
  <c r="AX93" i="9"/>
  <c r="AS93" i="9"/>
  <c r="Z93" i="9"/>
  <c r="Y93" i="9"/>
  <c r="M93" i="9"/>
  <c r="O93" i="9"/>
  <c r="AM93" i="9"/>
  <c r="AN93" i="9"/>
  <c r="AC93" i="9"/>
  <c r="T93" i="9"/>
  <c r="N93" i="9"/>
  <c r="B93" i="9"/>
  <c r="AB93" i="9"/>
  <c r="W93" i="9"/>
  <c r="V93" i="9"/>
  <c r="P93" i="9"/>
  <c r="S93" i="9"/>
  <c r="AA93" i="9"/>
  <c r="AZ93" i="9"/>
  <c r="AL93" i="9"/>
  <c r="AE93" i="9"/>
  <c r="Q93" i="9"/>
  <c r="K93" i="9"/>
  <c r="R93" i="9"/>
  <c r="DP15" i="9"/>
  <c r="DG15" i="9"/>
  <c r="CH15" i="9"/>
  <c r="CV15" i="9"/>
  <c r="BE15" i="9"/>
  <c r="BY15" i="9"/>
  <c r="DG67" i="9"/>
  <c r="DP67" i="9"/>
  <c r="BY67" i="9"/>
  <c r="CV67" i="9"/>
  <c r="CH67" i="9"/>
  <c r="BQ64" i="9"/>
  <c r="BY64" i="9"/>
  <c r="CV64" i="9"/>
  <c r="DP64" i="9"/>
  <c r="CH64" i="9"/>
  <c r="CI64" i="9" s="1"/>
  <c r="DG64" i="9"/>
  <c r="BR14" i="9"/>
  <c r="BS14" i="9" s="1"/>
  <c r="BT14" i="9" s="1"/>
  <c r="BU14" i="9" s="1"/>
  <c r="BV14" i="9" s="1"/>
  <c r="BW14" i="9" s="1"/>
  <c r="BQ52" i="9"/>
  <c r="BR52" i="9" s="1"/>
  <c r="BY52" i="9"/>
  <c r="DP52" i="9"/>
  <c r="CH52" i="9"/>
  <c r="DG52" i="9"/>
  <c r="DH52" i="9" s="1"/>
  <c r="DI52" i="9" s="1"/>
  <c r="CV52" i="9"/>
  <c r="BQ35" i="9"/>
  <c r="BY35" i="9"/>
  <c r="DG35" i="9"/>
  <c r="CV35" i="9"/>
  <c r="DP35" i="9"/>
  <c r="DQ35" i="9" s="1"/>
  <c r="CH35" i="9"/>
  <c r="BQ99" i="9"/>
  <c r="BR99" i="9" s="1"/>
  <c r="BS99" i="9" s="1"/>
  <c r="BC34" i="9"/>
  <c r="B34" i="9" s="1"/>
  <c r="BC19" i="9"/>
  <c r="B19" i="9" s="1"/>
  <c r="AP57" i="9"/>
  <c r="AJ57" i="9"/>
  <c r="AY57" i="9"/>
  <c r="AD57" i="9"/>
  <c r="X57" i="9"/>
  <c r="AW57" i="9"/>
  <c r="AG57" i="9"/>
  <c r="AA57" i="9"/>
  <c r="AX57" i="9"/>
  <c r="AS57" i="9"/>
  <c r="AZ57" i="9"/>
  <c r="AB57" i="9"/>
  <c r="Z57" i="9"/>
  <c r="Y57" i="9"/>
  <c r="W57" i="9"/>
  <c r="M57" i="9"/>
  <c r="S57" i="9"/>
  <c r="AT57" i="9"/>
  <c r="AR57" i="9"/>
  <c r="AQ57" i="9"/>
  <c r="AO57" i="9"/>
  <c r="T57" i="9"/>
  <c r="R57" i="9"/>
  <c r="AM57" i="9"/>
  <c r="AN57" i="9"/>
  <c r="AL57" i="9"/>
  <c r="AK57" i="9"/>
  <c r="AI57" i="9"/>
  <c r="V57" i="9"/>
  <c r="P57" i="9"/>
  <c r="O57" i="9"/>
  <c r="AH57" i="9"/>
  <c r="AF57" i="9"/>
  <c r="AE57" i="9"/>
  <c r="AC57" i="9"/>
  <c r="Q57" i="9"/>
  <c r="K57" i="9"/>
  <c r="N57" i="9"/>
  <c r="BC18" i="9"/>
  <c r="B18" i="9" s="1"/>
  <c r="BC42" i="9"/>
  <c r="B42" i="9" s="1"/>
  <c r="BQ17" i="9"/>
  <c r="BR17" i="9" s="1"/>
  <c r="BS17" i="9" s="1"/>
  <c r="CH71" i="9"/>
  <c r="BY71" i="9"/>
  <c r="CV71" i="9"/>
  <c r="DP71" i="9"/>
  <c r="DG71" i="9"/>
  <c r="CH83" i="9"/>
  <c r="BY83" i="9"/>
  <c r="DP83" i="9"/>
  <c r="DG83" i="9"/>
  <c r="CV83" i="9"/>
  <c r="AR89" i="9"/>
  <c r="V89" i="9"/>
  <c r="N89" i="9"/>
  <c r="O89" i="9"/>
  <c r="Q89" i="9"/>
  <c r="R89" i="9"/>
  <c r="T89" i="9"/>
  <c r="M89" i="9"/>
  <c r="K89" i="9"/>
  <c r="S89" i="9"/>
  <c r="P89" i="9"/>
  <c r="AP89" i="9"/>
  <c r="AJ89" i="9"/>
  <c r="AD89" i="9"/>
  <c r="AO89" i="9"/>
  <c r="AW89" i="9"/>
  <c r="W89" i="9"/>
  <c r="AK89" i="9"/>
  <c r="AE89" i="9"/>
  <c r="AS89" i="9"/>
  <c r="AM89" i="9"/>
  <c r="AG89" i="9"/>
  <c r="AX89" i="9"/>
  <c r="AI89" i="9"/>
  <c r="Z89" i="9"/>
  <c r="AF89" i="9"/>
  <c r="AC89" i="9"/>
  <c r="X89" i="9"/>
  <c r="AY89" i="9"/>
  <c r="AT89" i="9"/>
  <c r="AB89" i="9"/>
  <c r="AH89" i="9"/>
  <c r="AL89" i="9"/>
  <c r="AA89" i="9"/>
  <c r="AZ89" i="9"/>
  <c r="Y89" i="9"/>
  <c r="AQ89" i="9"/>
  <c r="B89" i="9"/>
  <c r="AN89" i="9"/>
  <c r="BC36" i="9"/>
  <c r="B36" i="9" s="1"/>
  <c r="DP27" i="9"/>
  <c r="DG27" i="9"/>
  <c r="CV27" i="9"/>
  <c r="BY27" i="9"/>
  <c r="CH27" i="9"/>
  <c r="BQ78" i="9"/>
  <c r="BR78" i="9" s="1"/>
  <c r="BY78" i="9"/>
  <c r="DG78" i="9"/>
  <c r="CH78" i="9"/>
  <c r="DP78" i="9"/>
  <c r="DQ78" i="9" s="1"/>
  <c r="DR78" i="9" s="1"/>
  <c r="CV78" i="9"/>
  <c r="AP90" i="9"/>
  <c r="AJ90" i="9"/>
  <c r="AD90" i="9"/>
  <c r="AX90" i="9"/>
  <c r="AH90" i="9"/>
  <c r="AF90" i="9"/>
  <c r="AE90" i="9"/>
  <c r="W90" i="9"/>
  <c r="O90" i="9"/>
  <c r="N90" i="9"/>
  <c r="K90" i="9"/>
  <c r="AS90" i="9"/>
  <c r="AM90" i="9"/>
  <c r="AG90" i="9"/>
  <c r="AY90" i="9"/>
  <c r="AB90" i="9"/>
  <c r="Z90" i="9"/>
  <c r="AQ90" i="9"/>
  <c r="AI90" i="9"/>
  <c r="V90" i="9"/>
  <c r="R90" i="9"/>
  <c r="X90" i="9"/>
  <c r="AZ90" i="9"/>
  <c r="B90" i="9"/>
  <c r="AT90" i="9"/>
  <c r="AR90" i="9"/>
  <c r="AO90" i="9"/>
  <c r="Y90" i="9"/>
  <c r="P90" i="9"/>
  <c r="Q90" i="9"/>
  <c r="AA90" i="9"/>
  <c r="AW90" i="9"/>
  <c r="AN90" i="9"/>
  <c r="AL90" i="9"/>
  <c r="AC90" i="9"/>
  <c r="AK90" i="9"/>
  <c r="S90" i="9"/>
  <c r="T90" i="9"/>
  <c r="M90" i="9"/>
  <c r="BC35" i="9"/>
  <c r="B35" i="9" s="1"/>
  <c r="DH66" i="9"/>
  <c r="R94" i="9"/>
  <c r="V94" i="9"/>
  <c r="N94" i="9"/>
  <c r="T94" i="9"/>
  <c r="S94" i="9"/>
  <c r="Q94" i="9"/>
  <c r="M94" i="9"/>
  <c r="O94" i="9"/>
  <c r="P94" i="9"/>
  <c r="K94" i="9"/>
  <c r="AP94" i="9"/>
  <c r="AD94" i="9"/>
  <c r="AX94" i="9"/>
  <c r="AK94" i="9"/>
  <c r="AR94" i="9"/>
  <c r="Z94" i="9"/>
  <c r="AF94" i="9"/>
  <c r="AS94" i="9"/>
  <c r="AG94" i="9"/>
  <c r="AW94" i="9"/>
  <c r="B94" i="9"/>
  <c r="AC94" i="9"/>
  <c r="AT94" i="9"/>
  <c r="AB94" i="9"/>
  <c r="AH94" i="9"/>
  <c r="AJ94" i="9"/>
  <c r="X94" i="9"/>
  <c r="AY94" i="9"/>
  <c r="AL94" i="9"/>
  <c r="Y94" i="9"/>
  <c r="AI94" i="9"/>
  <c r="W94" i="9"/>
  <c r="AM94" i="9"/>
  <c r="AA94" i="9"/>
  <c r="AZ94" i="9"/>
  <c r="AN94" i="9"/>
  <c r="AO94" i="9"/>
  <c r="AQ94" i="9"/>
  <c r="AE94" i="9"/>
  <c r="BQ88" i="9"/>
  <c r="BR88" i="9" s="1"/>
  <c r="BS88" i="9" s="1"/>
  <c r="BQ18" i="9"/>
  <c r="DP18" i="9"/>
  <c r="CV18" i="9"/>
  <c r="CH18" i="9"/>
  <c r="DG18" i="9"/>
  <c r="DH18" i="9" s="1"/>
  <c r="BY18" i="9"/>
  <c r="AP42" i="9"/>
  <c r="AJ42" i="9"/>
  <c r="X42" i="9"/>
  <c r="AY42" i="9"/>
  <c r="AC42" i="9"/>
  <c r="AH42" i="9"/>
  <c r="AF42" i="9"/>
  <c r="AK42" i="9"/>
  <c r="AD42" i="9"/>
  <c r="AW42" i="9"/>
  <c r="AO42" i="9"/>
  <c r="AT42" i="9"/>
  <c r="AR42" i="9"/>
  <c r="Y42" i="9"/>
  <c r="AG42" i="9"/>
  <c r="AX42" i="9"/>
  <c r="AA42" i="9"/>
  <c r="AB42" i="9"/>
  <c r="AE42" i="9"/>
  <c r="K42" i="9"/>
  <c r="Q42" i="9"/>
  <c r="AS42" i="9"/>
  <c r="AZ42" i="9"/>
  <c r="AI42" i="9"/>
  <c r="AL42" i="9"/>
  <c r="S42" i="9"/>
  <c r="N42" i="9"/>
  <c r="AM42" i="9"/>
  <c r="W42" i="9"/>
  <c r="Z42" i="9"/>
  <c r="T42" i="9"/>
  <c r="O42" i="9"/>
  <c r="V42" i="9"/>
  <c r="AN42" i="9"/>
  <c r="AQ42" i="9"/>
  <c r="P42" i="9"/>
  <c r="R42" i="9"/>
  <c r="M42" i="9"/>
  <c r="AP70" i="9"/>
  <c r="AJ70" i="9"/>
  <c r="AD70" i="9"/>
  <c r="AY70" i="9"/>
  <c r="AH70" i="9"/>
  <c r="Y70" i="9"/>
  <c r="AK70" i="9"/>
  <c r="AQ70" i="9"/>
  <c r="X70" i="9"/>
  <c r="AW70" i="9"/>
  <c r="AT70" i="9"/>
  <c r="AO70" i="9"/>
  <c r="AE70" i="9"/>
  <c r="AR70" i="9"/>
  <c r="AA70" i="9"/>
  <c r="AX70" i="9"/>
  <c r="B70" i="9"/>
  <c r="AL70" i="9"/>
  <c r="Z70" i="9"/>
  <c r="S70" i="9"/>
  <c r="V70" i="9"/>
  <c r="Q70" i="9"/>
  <c r="AS70" i="9"/>
  <c r="AN70" i="9"/>
  <c r="W70" i="9"/>
  <c r="O70" i="9"/>
  <c r="M70" i="9"/>
  <c r="P70" i="9"/>
  <c r="AB70" i="9"/>
  <c r="AI70" i="9"/>
  <c r="R70" i="9"/>
  <c r="T70" i="9"/>
  <c r="AM70" i="9"/>
  <c r="AG70" i="9"/>
  <c r="AZ70" i="9"/>
  <c r="AF70" i="9"/>
  <c r="AC70" i="9"/>
  <c r="N70" i="9"/>
  <c r="K70" i="9"/>
  <c r="BQ61" i="9"/>
  <c r="BR61" i="9" s="1"/>
  <c r="BS61" i="9" s="1"/>
  <c r="CV61" i="9"/>
  <c r="DP61" i="9"/>
  <c r="BY61" i="9"/>
  <c r="DG61" i="9"/>
  <c r="DH61" i="9" s="1"/>
  <c r="DI61" i="9" s="1"/>
  <c r="DJ61" i="9" s="1"/>
  <c r="CH61" i="9"/>
  <c r="CV13" i="9"/>
  <c r="DG13" i="9"/>
  <c r="CH13" i="9"/>
  <c r="BY13" i="9"/>
  <c r="DP13" i="9"/>
  <c r="BE13" i="9"/>
  <c r="BQ48" i="9"/>
  <c r="BR48" i="9" s="1"/>
  <c r="BS48" i="9" s="1"/>
  <c r="BY48" i="9"/>
  <c r="CV48" i="9"/>
  <c r="DP48" i="9"/>
  <c r="CH48" i="9"/>
  <c r="CI48" i="9" s="1"/>
  <c r="CJ48" i="9" s="1"/>
  <c r="CK48" i="9" s="1"/>
  <c r="DG48" i="9"/>
  <c r="BY69" i="9"/>
  <c r="CH69" i="9"/>
  <c r="DP69" i="9"/>
  <c r="CV69" i="9"/>
  <c r="DG69" i="9"/>
  <c r="AJ53" i="9"/>
  <c r="AD53" i="9"/>
  <c r="AY53" i="9"/>
  <c r="AP53" i="9"/>
  <c r="X53" i="9"/>
  <c r="AW53" i="9"/>
  <c r="AS53" i="9"/>
  <c r="AA53" i="9"/>
  <c r="AX53" i="9"/>
  <c r="AM53" i="9"/>
  <c r="AG53" i="9"/>
  <c r="AB53" i="9"/>
  <c r="Z53" i="9"/>
  <c r="Y53" i="9"/>
  <c r="W53" i="9"/>
  <c r="V53" i="9"/>
  <c r="M53" i="9"/>
  <c r="T53" i="9"/>
  <c r="AT53" i="9"/>
  <c r="AR53" i="9"/>
  <c r="AQ53" i="9"/>
  <c r="AO53" i="9"/>
  <c r="R53" i="9"/>
  <c r="P53" i="9"/>
  <c r="S53" i="9"/>
  <c r="AN53" i="9"/>
  <c r="AL53" i="9"/>
  <c r="AK53" i="9"/>
  <c r="AI53" i="9"/>
  <c r="N53" i="9"/>
  <c r="K53" i="9"/>
  <c r="AZ53" i="9"/>
  <c r="AH53" i="9"/>
  <c r="AF53" i="9"/>
  <c r="AE53" i="9"/>
  <c r="AC53" i="9"/>
  <c r="Q53" i="9"/>
  <c r="O53" i="9"/>
  <c r="AP43" i="9"/>
  <c r="AD43" i="9"/>
  <c r="AY43" i="9"/>
  <c r="AJ43" i="9"/>
  <c r="X43" i="9"/>
  <c r="AW43" i="9"/>
  <c r="AM43" i="9"/>
  <c r="AA43" i="9"/>
  <c r="AX43" i="9"/>
  <c r="W43" i="9"/>
  <c r="AB43" i="9"/>
  <c r="Z43" i="9"/>
  <c r="AE43" i="9"/>
  <c r="R43" i="9"/>
  <c r="M43" i="9"/>
  <c r="P43" i="9"/>
  <c r="AG43" i="9"/>
  <c r="AO43" i="9"/>
  <c r="AT43" i="9"/>
  <c r="AR43" i="9"/>
  <c r="Y43" i="9"/>
  <c r="N43" i="9"/>
  <c r="T43" i="9"/>
  <c r="O43" i="9"/>
  <c r="AI43" i="9"/>
  <c r="AN43" i="9"/>
  <c r="AL43" i="9"/>
  <c r="AQ43" i="9"/>
  <c r="V43" i="9"/>
  <c r="K43" i="9"/>
  <c r="AS43" i="9"/>
  <c r="AZ43" i="9"/>
  <c r="AC43" i="9"/>
  <c r="AH43" i="9"/>
  <c r="AF43" i="9"/>
  <c r="AK43" i="9"/>
  <c r="Q43" i="9"/>
  <c r="S43" i="9"/>
  <c r="BQ37" i="9"/>
  <c r="CH37" i="9"/>
  <c r="DP37" i="9"/>
  <c r="DG37" i="9"/>
  <c r="BY37" i="9"/>
  <c r="BZ37" i="9" s="1"/>
  <c r="CV37" i="9"/>
  <c r="AX32" i="9"/>
  <c r="P32" i="9"/>
  <c r="N32" i="9"/>
  <c r="Q32" i="9"/>
  <c r="AY32" i="9"/>
  <c r="K32" i="9"/>
  <c r="V32" i="9"/>
  <c r="AZ32" i="9"/>
  <c r="S32" i="9"/>
  <c r="M32" i="9"/>
  <c r="AW32" i="9"/>
  <c r="T32" i="9"/>
  <c r="O32" i="9"/>
  <c r="R32" i="9"/>
  <c r="CV82" i="9"/>
  <c r="CH82" i="9"/>
  <c r="DG82" i="9"/>
  <c r="BY82" i="9"/>
  <c r="DP82" i="9"/>
  <c r="AD91" i="9"/>
  <c r="AY91" i="9"/>
  <c r="AH91" i="9"/>
  <c r="AF91" i="9"/>
  <c r="AK91" i="9"/>
  <c r="Y91" i="9"/>
  <c r="AP91" i="9"/>
  <c r="AJ91" i="9"/>
  <c r="X91" i="9"/>
  <c r="AW91" i="9"/>
  <c r="B91" i="9"/>
  <c r="AT91" i="9"/>
  <c r="AR91" i="9"/>
  <c r="AO91" i="9"/>
  <c r="AI91" i="9"/>
  <c r="AS91" i="9"/>
  <c r="AM91" i="9"/>
  <c r="AA91" i="9"/>
  <c r="AX91" i="9"/>
  <c r="AZ91" i="9"/>
  <c r="Z91" i="9"/>
  <c r="AQ91" i="9"/>
  <c r="M91" i="9"/>
  <c r="S91" i="9"/>
  <c r="AN91" i="9"/>
  <c r="AC91" i="9"/>
  <c r="T91" i="9"/>
  <c r="R91" i="9"/>
  <c r="AG91" i="9"/>
  <c r="AB91" i="9"/>
  <c r="W91" i="9"/>
  <c r="V91" i="9"/>
  <c r="P91" i="9"/>
  <c r="O91" i="9"/>
  <c r="AL91" i="9"/>
  <c r="AE91" i="9"/>
  <c r="Q91" i="9"/>
  <c r="K91" i="9"/>
  <c r="N91" i="9"/>
  <c r="BQ59" i="9"/>
  <c r="BR59" i="9" s="1"/>
  <c r="CH59" i="9"/>
  <c r="DP59" i="9"/>
  <c r="DG59" i="9"/>
  <c r="CV59" i="9"/>
  <c r="CW59" i="9" s="1"/>
  <c r="CX59" i="9" s="1"/>
  <c r="BY59" i="9"/>
  <c r="BQ81" i="9"/>
  <c r="CH81" i="9"/>
  <c r="BY81" i="9"/>
  <c r="DP81" i="9"/>
  <c r="DG81" i="9"/>
  <c r="DH81" i="9" s="1"/>
  <c r="CV81" i="9"/>
  <c r="BQ92" i="9"/>
  <c r="BR92" i="9" s="1"/>
  <c r="BS92" i="9" s="1"/>
  <c r="BQ84" i="9"/>
  <c r="BR84" i="9" s="1"/>
  <c r="BS84" i="9" s="1"/>
  <c r="CV84" i="9"/>
  <c r="DG84" i="9"/>
  <c r="BY84" i="9"/>
  <c r="CH84" i="9"/>
  <c r="CI84" i="9" s="1"/>
  <c r="CJ84" i="9" s="1"/>
  <c r="CK84" i="9" s="1"/>
  <c r="DP84" i="9"/>
  <c r="CV92" i="9"/>
  <c r="CH92" i="9"/>
  <c r="DP92" i="9"/>
  <c r="BY92" i="9"/>
  <c r="DG92" i="9"/>
  <c r="BC21" i="9"/>
  <c r="B21" i="9" s="1"/>
  <c r="BQ72" i="9"/>
  <c r="BR72" i="9" s="1"/>
  <c r="BQ76" i="9"/>
  <c r="CV76" i="9"/>
  <c r="BY76" i="9"/>
  <c r="DP76" i="9"/>
  <c r="DG76" i="9"/>
  <c r="DH76" i="9" s="1"/>
  <c r="CH76" i="9"/>
  <c r="BQ86" i="9"/>
  <c r="DG86" i="9"/>
  <c r="CV86" i="9"/>
  <c r="BY86" i="9"/>
  <c r="DP86" i="9"/>
  <c r="DQ86" i="9" s="1"/>
  <c r="CH86" i="9"/>
  <c r="AP34" i="9"/>
  <c r="AY34" i="9"/>
  <c r="AC34" i="9"/>
  <c r="AH34" i="9"/>
  <c r="AF34" i="9"/>
  <c r="AK34" i="9"/>
  <c r="AJ34" i="9"/>
  <c r="AD34" i="9"/>
  <c r="X34" i="9"/>
  <c r="AW34" i="9"/>
  <c r="AO34" i="9"/>
  <c r="AT34" i="9"/>
  <c r="AR34" i="9"/>
  <c r="Y34" i="9"/>
  <c r="AM34" i="9"/>
  <c r="AG34" i="9"/>
  <c r="AA34" i="9"/>
  <c r="AX34" i="9"/>
  <c r="AB34" i="9"/>
  <c r="AE34" i="9"/>
  <c r="T34" i="9"/>
  <c r="O34" i="9"/>
  <c r="V34" i="9"/>
  <c r="AI34" i="9"/>
  <c r="AL34" i="9"/>
  <c r="P34" i="9"/>
  <c r="R34" i="9"/>
  <c r="M34" i="9"/>
  <c r="AS34" i="9"/>
  <c r="W34" i="9"/>
  <c r="Z34" i="9"/>
  <c r="K34" i="9"/>
  <c r="Q34" i="9"/>
  <c r="AZ34" i="9"/>
  <c r="AN34" i="9"/>
  <c r="AQ34" i="9"/>
  <c r="S34" i="9"/>
  <c r="N34" i="9"/>
  <c r="AP19" i="9"/>
  <c r="AD19" i="9"/>
  <c r="AY19" i="9"/>
  <c r="AE19" i="9"/>
  <c r="AC19" i="9"/>
  <c r="AH19" i="9"/>
  <c r="AR19" i="9"/>
  <c r="AJ19" i="9"/>
  <c r="X19" i="9"/>
  <c r="AW19" i="9"/>
  <c r="AQ19" i="9"/>
  <c r="AO19" i="9"/>
  <c r="AT19" i="9"/>
  <c r="Z19" i="9"/>
  <c r="AM19" i="9"/>
  <c r="AA19" i="9"/>
  <c r="AX19" i="9"/>
  <c r="AS19" i="9"/>
  <c r="W19" i="9"/>
  <c r="AL19" i="9"/>
  <c r="T19" i="9"/>
  <c r="S19" i="9"/>
  <c r="Q19" i="9"/>
  <c r="AZ19" i="9"/>
  <c r="AK19" i="9"/>
  <c r="AN19" i="9"/>
  <c r="P19" i="9"/>
  <c r="O19" i="9"/>
  <c r="M19" i="9"/>
  <c r="AG19" i="9"/>
  <c r="Y19" i="9"/>
  <c r="AB19" i="9"/>
  <c r="K19" i="9"/>
  <c r="N19" i="9"/>
  <c r="AI19" i="9"/>
  <c r="AF19" i="9"/>
  <c r="R19" i="9"/>
  <c r="V19" i="9"/>
  <c r="BQ44" i="9"/>
  <c r="BR44" i="9" s="1"/>
  <c r="AP39" i="9"/>
  <c r="AJ39" i="9"/>
  <c r="X39" i="9"/>
  <c r="AY39" i="9"/>
  <c r="AC39" i="9"/>
  <c r="AH39" i="9"/>
  <c r="AF39" i="9"/>
  <c r="AK39" i="9"/>
  <c r="AD39" i="9"/>
  <c r="AW39" i="9"/>
  <c r="AO39" i="9"/>
  <c r="AT39" i="9"/>
  <c r="AR39" i="9"/>
  <c r="Y39" i="9"/>
  <c r="AG39" i="9"/>
  <c r="AX39" i="9"/>
  <c r="AA39" i="9"/>
  <c r="AB39" i="9"/>
  <c r="AE39" i="9"/>
  <c r="V39" i="9"/>
  <c r="K39" i="9"/>
  <c r="AS39" i="9"/>
  <c r="AZ39" i="9"/>
  <c r="AI39" i="9"/>
  <c r="AL39" i="9"/>
  <c r="Q39" i="9"/>
  <c r="P39" i="9"/>
  <c r="W39" i="9"/>
  <c r="Z39" i="9"/>
  <c r="R39" i="9"/>
  <c r="M39" i="9"/>
  <c r="S39" i="9"/>
  <c r="AM39" i="9"/>
  <c r="AN39" i="9"/>
  <c r="AQ39" i="9"/>
  <c r="N39" i="9"/>
  <c r="T39" i="9"/>
  <c r="O39" i="9"/>
  <c r="AD73" i="9"/>
  <c r="AY73" i="9"/>
  <c r="AH73" i="9"/>
  <c r="Y73" i="9"/>
  <c r="AR73" i="9"/>
  <c r="AK73" i="9"/>
  <c r="AP73" i="9"/>
  <c r="AJ73" i="9"/>
  <c r="X73" i="9"/>
  <c r="AW73" i="9"/>
  <c r="B73" i="9"/>
  <c r="AT73" i="9"/>
  <c r="AO73" i="9"/>
  <c r="AE73" i="9"/>
  <c r="AQ73" i="9"/>
  <c r="AS73" i="9"/>
  <c r="AM73" i="9"/>
  <c r="AA73" i="9"/>
  <c r="AX73" i="9"/>
  <c r="AL73" i="9"/>
  <c r="AI73" i="9"/>
  <c r="V73" i="9"/>
  <c r="P73" i="9"/>
  <c r="O73" i="9"/>
  <c r="AG73" i="9"/>
  <c r="AN73" i="9"/>
  <c r="W73" i="9"/>
  <c r="Q73" i="9"/>
  <c r="K73" i="9"/>
  <c r="N73" i="9"/>
  <c r="AZ73" i="9"/>
  <c r="AB73" i="9"/>
  <c r="AC73" i="9"/>
  <c r="M73" i="9"/>
  <c r="S73" i="9"/>
  <c r="AF73" i="9"/>
  <c r="Z73" i="9"/>
  <c r="T73" i="9"/>
  <c r="R73" i="9"/>
  <c r="BQ77" i="9"/>
  <c r="BR77" i="9" s="1"/>
  <c r="BS77" i="9" s="1"/>
  <c r="DP77" i="9"/>
  <c r="CH77" i="9"/>
  <c r="CV77" i="9"/>
  <c r="DG77" i="9"/>
  <c r="DH77" i="9" s="1"/>
  <c r="DI77" i="9" s="1"/>
  <c r="DJ77" i="9" s="1"/>
  <c r="BY77" i="9"/>
  <c r="AP67" i="9"/>
  <c r="X67" i="9"/>
  <c r="AY67" i="9"/>
  <c r="AF67" i="9"/>
  <c r="AE67" i="9"/>
  <c r="AT67" i="9"/>
  <c r="AN67" i="9"/>
  <c r="AJ67" i="9"/>
  <c r="AD67" i="9"/>
  <c r="AW67" i="9"/>
  <c r="B67" i="9"/>
  <c r="AR67" i="9"/>
  <c r="AQ67" i="9"/>
  <c r="AI67" i="9"/>
  <c r="AO67" i="9"/>
  <c r="AM67" i="9"/>
  <c r="AG67" i="9"/>
  <c r="AX67" i="9"/>
  <c r="AS67" i="9"/>
  <c r="Y67" i="9"/>
  <c r="AB67" i="9"/>
  <c r="V67" i="9"/>
  <c r="N67" i="9"/>
  <c r="O67" i="9"/>
  <c r="AL67" i="9"/>
  <c r="W67" i="9"/>
  <c r="Q67" i="9"/>
  <c r="R67" i="9"/>
  <c r="T67" i="9"/>
  <c r="Z67" i="9"/>
  <c r="AH67" i="9"/>
  <c r="M67" i="9"/>
  <c r="K67" i="9"/>
  <c r="AA67" i="9"/>
  <c r="AZ67" i="9"/>
  <c r="AK67" i="9"/>
  <c r="AC67" i="9"/>
  <c r="S67" i="9"/>
  <c r="P67" i="9"/>
  <c r="CH29" i="9"/>
  <c r="BY29" i="9"/>
  <c r="CV29" i="9"/>
  <c r="DP29" i="9"/>
  <c r="DG29" i="9"/>
  <c r="AJ64" i="9"/>
  <c r="X64" i="9"/>
  <c r="AY64" i="9"/>
  <c r="AH64" i="9"/>
  <c r="AF64" i="9"/>
  <c r="AE64" i="9"/>
  <c r="AC64" i="9"/>
  <c r="AP64" i="9"/>
  <c r="AD64" i="9"/>
  <c r="AW64" i="9"/>
  <c r="AT64" i="9"/>
  <c r="AR64" i="9"/>
  <c r="AQ64" i="9"/>
  <c r="AO64" i="9"/>
  <c r="AS64" i="9"/>
  <c r="AG64" i="9"/>
  <c r="AX64" i="9"/>
  <c r="AM64" i="9"/>
  <c r="Z64" i="9"/>
  <c r="W64" i="9"/>
  <c r="S64" i="9"/>
  <c r="Q64" i="9"/>
  <c r="M64" i="9"/>
  <c r="AN64" i="9"/>
  <c r="AK64" i="9"/>
  <c r="O64" i="9"/>
  <c r="P64" i="9"/>
  <c r="K64" i="9"/>
  <c r="AA64" i="9"/>
  <c r="AZ64" i="9"/>
  <c r="AB64" i="9"/>
  <c r="Y64" i="9"/>
  <c r="R64" i="9"/>
  <c r="V64" i="9"/>
  <c r="AL64" i="9"/>
  <c r="AI64" i="9"/>
  <c r="N64" i="9"/>
  <c r="T64" i="9"/>
  <c r="CV14" i="9"/>
  <c r="CW14" i="9" s="1"/>
  <c r="CX14" i="9" s="1"/>
  <c r="CY14" i="9" s="1"/>
  <c r="CZ14" i="9" s="1"/>
  <c r="DA14" i="9" s="1"/>
  <c r="DB14" i="9" s="1"/>
  <c r="DC14" i="9" s="1"/>
  <c r="AU14" i="9" s="1"/>
  <c r="DG14" i="9"/>
  <c r="DH14" i="9" s="1"/>
  <c r="DI14" i="9" s="1"/>
  <c r="DJ14" i="9" s="1"/>
  <c r="DK14" i="9" s="1"/>
  <c r="DL14" i="9" s="1"/>
  <c r="DM14" i="9" s="1"/>
  <c r="DN14" i="9" s="1"/>
  <c r="H14" i="9" s="1"/>
  <c r="CH14" i="9"/>
  <c r="CI14" i="9" s="1"/>
  <c r="CJ14" i="9" s="1"/>
  <c r="CK14" i="9" s="1"/>
  <c r="CL14" i="9" s="1"/>
  <c r="CM14" i="9" s="1"/>
  <c r="CN14" i="9" s="1"/>
  <c r="CO14" i="9" s="1"/>
  <c r="G14" i="9" s="1"/>
  <c r="BY14" i="9"/>
  <c r="BZ14" i="9" s="1"/>
  <c r="CA14" i="9" s="1"/>
  <c r="CB14" i="9" s="1"/>
  <c r="CC14" i="9" s="1"/>
  <c r="CD14" i="9" s="1"/>
  <c r="CE14" i="9" s="1"/>
  <c r="CF14" i="9" s="1"/>
  <c r="F14" i="9" s="1"/>
  <c r="DP14" i="9"/>
  <c r="DQ14" i="9" s="1"/>
  <c r="DR14" i="9" s="1"/>
  <c r="DS14" i="9" s="1"/>
  <c r="DT14" i="9" s="1"/>
  <c r="DU14" i="9" s="1"/>
  <c r="DV14" i="9" s="1"/>
  <c r="DW14" i="9" s="1"/>
  <c r="I14" i="9" s="1"/>
  <c r="BE14" i="9"/>
  <c r="BQ36" i="9"/>
  <c r="BR36" i="9" s="1"/>
  <c r="CV36" i="9"/>
  <c r="CH36" i="9"/>
  <c r="DP36" i="9"/>
  <c r="BY36" i="9"/>
  <c r="BZ36" i="9" s="1"/>
  <c r="CA36" i="9" s="1"/>
  <c r="DG36" i="9"/>
  <c r="AP55" i="9"/>
  <c r="AD55" i="9"/>
  <c r="AY55" i="9"/>
  <c r="AH55" i="9"/>
  <c r="AF55" i="9"/>
  <c r="AE55" i="9"/>
  <c r="AC55" i="9"/>
  <c r="AJ55" i="9"/>
  <c r="X55" i="9"/>
  <c r="AW55" i="9"/>
  <c r="AT55" i="9"/>
  <c r="AR55" i="9"/>
  <c r="AQ55" i="9"/>
  <c r="AO55" i="9"/>
  <c r="AM55" i="9"/>
  <c r="AA55" i="9"/>
  <c r="AX55" i="9"/>
  <c r="Z55" i="9"/>
  <c r="W55" i="9"/>
  <c r="V55" i="9"/>
  <c r="P55" i="9"/>
  <c r="R55" i="9"/>
  <c r="AS55" i="9"/>
  <c r="AN55" i="9"/>
  <c r="AK55" i="9"/>
  <c r="Q55" i="9"/>
  <c r="O55" i="9"/>
  <c r="K55" i="9"/>
  <c r="AB55" i="9"/>
  <c r="Y55" i="9"/>
  <c r="M55" i="9"/>
  <c r="S55" i="9"/>
  <c r="AG55" i="9"/>
  <c r="AZ55" i="9"/>
  <c r="AL55" i="9"/>
  <c r="AI55" i="9"/>
  <c r="T55" i="9"/>
  <c r="N55" i="9"/>
  <c r="AP52" i="9"/>
  <c r="AD52" i="9"/>
  <c r="AY52" i="9"/>
  <c r="AJ52" i="9"/>
  <c r="X52" i="9"/>
  <c r="AW52" i="9"/>
  <c r="AM52" i="9"/>
  <c r="AA52" i="9"/>
  <c r="AX52" i="9"/>
  <c r="AG52" i="9"/>
  <c r="AB52" i="9"/>
  <c r="Z52" i="9"/>
  <c r="Y52" i="9"/>
  <c r="W52" i="9"/>
  <c r="K52" i="9"/>
  <c r="V52" i="9"/>
  <c r="AZ52" i="9"/>
  <c r="AT52" i="9"/>
  <c r="AR52" i="9"/>
  <c r="AQ52" i="9"/>
  <c r="AO52" i="9"/>
  <c r="S52" i="9"/>
  <c r="M52" i="9"/>
  <c r="AS52" i="9"/>
  <c r="AN52" i="9"/>
  <c r="AL52" i="9"/>
  <c r="AK52" i="9"/>
  <c r="AI52" i="9"/>
  <c r="T52" i="9"/>
  <c r="O52" i="9"/>
  <c r="R52" i="9"/>
  <c r="AH52" i="9"/>
  <c r="AF52" i="9"/>
  <c r="AE52" i="9"/>
  <c r="AC52" i="9"/>
  <c r="P52" i="9"/>
  <c r="N52" i="9"/>
  <c r="Q52" i="9"/>
  <c r="BR35" i="9"/>
  <c r="BS35" i="9" s="1"/>
  <c r="BQ62" i="9"/>
  <c r="BR62" i="9" s="1"/>
  <c r="BY62" i="9"/>
  <c r="CH62" i="9"/>
  <c r="DP62" i="9"/>
  <c r="CV62" i="9"/>
  <c r="CW62" i="9" s="1"/>
  <c r="CX62" i="9" s="1"/>
  <c r="DG62" i="9"/>
  <c r="AJ79" i="9"/>
  <c r="X79" i="9"/>
  <c r="O79" i="9"/>
  <c r="AW79" i="9"/>
  <c r="V79" i="9"/>
  <c r="Q79" i="9"/>
  <c r="AH79" i="9"/>
  <c r="AO79" i="9"/>
  <c r="Z79" i="9"/>
  <c r="AQ79" i="9"/>
  <c r="AM79" i="9"/>
  <c r="AA79" i="9"/>
  <c r="AX79" i="9"/>
  <c r="S79" i="9"/>
  <c r="B79" i="9"/>
  <c r="AB79" i="9"/>
  <c r="AE79" i="9"/>
  <c r="AI79" i="9"/>
  <c r="AC79" i="9"/>
  <c r="AP79" i="9"/>
  <c r="AD79" i="9"/>
  <c r="M79" i="9"/>
  <c r="AY79" i="9"/>
  <c r="R79" i="9"/>
  <c r="P79" i="9"/>
  <c r="AT79" i="9"/>
  <c r="AR79" i="9"/>
  <c r="W79" i="9"/>
  <c r="Y79" i="9"/>
  <c r="AS79" i="9"/>
  <c r="AG79" i="9"/>
  <c r="N79" i="9"/>
  <c r="T79" i="9"/>
  <c r="AZ79" i="9"/>
  <c r="K79" i="9"/>
  <c r="AN79" i="9"/>
  <c r="AL79" i="9"/>
  <c r="AK79" i="9"/>
  <c r="AF79" i="9"/>
  <c r="AP40" i="9"/>
  <c r="AJ40" i="9"/>
  <c r="AD40" i="9"/>
  <c r="AY40" i="9"/>
  <c r="X40" i="9"/>
  <c r="AW40" i="9"/>
  <c r="AA40" i="9"/>
  <c r="AX40" i="9"/>
  <c r="W40" i="9"/>
  <c r="AB40" i="9"/>
  <c r="Z40" i="9"/>
  <c r="AE40" i="9"/>
  <c r="K40" i="9"/>
  <c r="V40" i="9"/>
  <c r="AG40" i="9"/>
  <c r="AO40" i="9"/>
  <c r="AT40" i="9"/>
  <c r="AR40" i="9"/>
  <c r="Y40" i="9"/>
  <c r="S40" i="9"/>
  <c r="M40" i="9"/>
  <c r="AS40" i="9"/>
  <c r="AZ40" i="9"/>
  <c r="AI40" i="9"/>
  <c r="AN40" i="9"/>
  <c r="AL40" i="9"/>
  <c r="AQ40" i="9"/>
  <c r="T40" i="9"/>
  <c r="O40" i="9"/>
  <c r="R40" i="9"/>
  <c r="AM40" i="9"/>
  <c r="AC40" i="9"/>
  <c r="AH40" i="9"/>
  <c r="AF40" i="9"/>
  <c r="AK40" i="9"/>
  <c r="P40" i="9"/>
  <c r="N40" i="9"/>
  <c r="Q40" i="9"/>
  <c r="CH25" i="9"/>
  <c r="DG25" i="9"/>
  <c r="CV25" i="9"/>
  <c r="BY25" i="9"/>
  <c r="DP25" i="9"/>
  <c r="CH57" i="9"/>
  <c r="BY57" i="9"/>
  <c r="DG57" i="9"/>
  <c r="DP57" i="9"/>
  <c r="CV57" i="9"/>
  <c r="AP97" i="9"/>
  <c r="AD97" i="9"/>
  <c r="AX97" i="9"/>
  <c r="AH97" i="9"/>
  <c r="AF97" i="9"/>
  <c r="AK97" i="9"/>
  <c r="AQ97" i="9"/>
  <c r="Q97" i="9"/>
  <c r="K97" i="9"/>
  <c r="R97" i="9"/>
  <c r="AS97" i="9"/>
  <c r="AG97" i="9"/>
  <c r="AY97" i="9"/>
  <c r="AB97" i="9"/>
  <c r="Z97" i="9"/>
  <c r="W97" i="9"/>
  <c r="Y97" i="9"/>
  <c r="M97" i="9"/>
  <c r="O97" i="9"/>
  <c r="AJ97" i="9"/>
  <c r="X97" i="9"/>
  <c r="AZ97" i="9"/>
  <c r="AT97" i="9"/>
  <c r="AR97" i="9"/>
  <c r="AO97" i="9"/>
  <c r="AI97" i="9"/>
  <c r="T97" i="9"/>
  <c r="N97" i="9"/>
  <c r="AM97" i="9"/>
  <c r="AA97" i="9"/>
  <c r="AW97" i="9"/>
  <c r="B97" i="9"/>
  <c r="AN97" i="9"/>
  <c r="AL97" i="9"/>
  <c r="AC97" i="9"/>
  <c r="AE97" i="9"/>
  <c r="V97" i="9"/>
  <c r="P97" i="9"/>
  <c r="S97" i="9"/>
  <c r="CI46" i="9"/>
  <c r="CJ46" i="9" s="1"/>
  <c r="CK46" i="9" s="1"/>
  <c r="CL46" i="9" s="1"/>
  <c r="CM46" i="9" s="1"/>
  <c r="CN46" i="9" s="1"/>
  <c r="CO46" i="9" s="1"/>
  <c r="G46" i="9" s="1"/>
  <c r="DQ46" i="9"/>
  <c r="DR46" i="9" s="1"/>
  <c r="DS46" i="9" s="1"/>
  <c r="DT46" i="9" s="1"/>
  <c r="DU46" i="9" s="1"/>
  <c r="DV46" i="9" s="1"/>
  <c r="DW46" i="9" s="1"/>
  <c r="I46" i="9" s="1"/>
  <c r="DH46" i="9"/>
  <c r="DI46" i="9" s="1"/>
  <c r="DJ46" i="9" s="1"/>
  <c r="DK46" i="9" s="1"/>
  <c r="DL46" i="9" s="1"/>
  <c r="DM46" i="9" s="1"/>
  <c r="DN46" i="9" s="1"/>
  <c r="H46" i="9" s="1"/>
  <c r="CW46" i="9"/>
  <c r="CX46" i="9" s="1"/>
  <c r="CY46" i="9" s="1"/>
  <c r="CZ46" i="9" s="1"/>
  <c r="DA46" i="9" s="1"/>
  <c r="DB46" i="9" s="1"/>
  <c r="DC46" i="9" s="1"/>
  <c r="AU46" i="9" s="1"/>
  <c r="BZ46" i="9"/>
  <c r="CA46" i="9" s="1"/>
  <c r="CB46" i="9" s="1"/>
  <c r="CC46" i="9" s="1"/>
  <c r="CD46" i="9" s="1"/>
  <c r="CE46" i="9" s="1"/>
  <c r="CF46" i="9" s="1"/>
  <c r="F46" i="9" s="1"/>
  <c r="BQ71" i="9"/>
  <c r="BR71" i="9" s="1"/>
  <c r="BS71" i="9" s="1"/>
  <c r="BQ83" i="9"/>
  <c r="BR83" i="9" s="1"/>
  <c r="BQ89" i="9"/>
  <c r="AJ49" i="9"/>
  <c r="X49" i="9"/>
  <c r="AY49" i="9"/>
  <c r="AP49" i="9"/>
  <c r="AD49" i="9"/>
  <c r="AW49" i="9"/>
  <c r="AS49" i="9"/>
  <c r="AG49" i="9"/>
  <c r="AX49" i="9"/>
  <c r="AZ49" i="9"/>
  <c r="AB49" i="9"/>
  <c r="Z49" i="9"/>
  <c r="Y49" i="9"/>
  <c r="W49" i="9"/>
  <c r="V49" i="9"/>
  <c r="K49" i="9"/>
  <c r="AM49" i="9"/>
  <c r="AA49" i="9"/>
  <c r="AT49" i="9"/>
  <c r="AR49" i="9"/>
  <c r="AQ49" i="9"/>
  <c r="AO49" i="9"/>
  <c r="Q49" i="9"/>
  <c r="O49" i="9"/>
  <c r="AN49" i="9"/>
  <c r="AL49" i="9"/>
  <c r="AK49" i="9"/>
  <c r="AI49" i="9"/>
  <c r="R49" i="9"/>
  <c r="M49" i="9"/>
  <c r="T49" i="9"/>
  <c r="AH49" i="9"/>
  <c r="AF49" i="9"/>
  <c r="AE49" i="9"/>
  <c r="AC49" i="9"/>
  <c r="N49" i="9"/>
  <c r="P49" i="9"/>
  <c r="S49" i="9"/>
  <c r="AP78" i="9"/>
  <c r="X78" i="9"/>
  <c r="AY78" i="9"/>
  <c r="AH78" i="9"/>
  <c r="Y78" i="9"/>
  <c r="AR78" i="9"/>
  <c r="AQ78" i="9"/>
  <c r="AJ78" i="9"/>
  <c r="AD78" i="9"/>
  <c r="AW78" i="9"/>
  <c r="AT78" i="9"/>
  <c r="AO78" i="9"/>
  <c r="AE78" i="9"/>
  <c r="AI78" i="9"/>
  <c r="AM78" i="9"/>
  <c r="AG78" i="9"/>
  <c r="AX78" i="9"/>
  <c r="AL78" i="9"/>
  <c r="Z78" i="9"/>
  <c r="R78" i="9"/>
  <c r="T78" i="9"/>
  <c r="AZ78" i="9"/>
  <c r="AN78" i="9"/>
  <c r="W78" i="9"/>
  <c r="N78" i="9"/>
  <c r="K78" i="9"/>
  <c r="AA78" i="9"/>
  <c r="AB78" i="9"/>
  <c r="AK78" i="9"/>
  <c r="S78" i="9"/>
  <c r="V78" i="9"/>
  <c r="Q78" i="9"/>
  <c r="AS78" i="9"/>
  <c r="B78" i="9"/>
  <c r="AF78" i="9"/>
  <c r="AC78" i="9"/>
  <c r="O78" i="9"/>
  <c r="M78" i="9"/>
  <c r="P78" i="9"/>
  <c r="BY90" i="9"/>
  <c r="CH90" i="9"/>
  <c r="DG90" i="9"/>
  <c r="DP90" i="9"/>
  <c r="CV90" i="9"/>
  <c r="BC16" i="9"/>
  <c r="B16" i="9" s="1"/>
  <c r="CI66" i="9"/>
  <c r="AV47" i="9"/>
  <c r="AJ75" i="9"/>
  <c r="X75" i="9"/>
  <c r="AY75" i="9"/>
  <c r="AH75" i="9"/>
  <c r="Y75" i="9"/>
  <c r="AR75" i="9"/>
  <c r="AK75" i="9"/>
  <c r="AP75" i="9"/>
  <c r="AD75" i="9"/>
  <c r="AW75" i="9"/>
  <c r="AT75" i="9"/>
  <c r="AO75" i="9"/>
  <c r="AE75" i="9"/>
  <c r="AQ75" i="9"/>
  <c r="AS75" i="9"/>
  <c r="AG75" i="9"/>
  <c r="AX75" i="9"/>
  <c r="AZ75" i="9"/>
  <c r="AL75" i="9"/>
  <c r="AI75" i="9"/>
  <c r="M75" i="9"/>
  <c r="O75" i="9"/>
  <c r="AM75" i="9"/>
  <c r="AN75" i="9"/>
  <c r="W75" i="9"/>
  <c r="T75" i="9"/>
  <c r="N75" i="9"/>
  <c r="AB75" i="9"/>
  <c r="AC75" i="9"/>
  <c r="V75" i="9"/>
  <c r="P75" i="9"/>
  <c r="S75" i="9"/>
  <c r="AA75" i="9"/>
  <c r="B75" i="9"/>
  <c r="AF75" i="9"/>
  <c r="Z75" i="9"/>
  <c r="Q75" i="9"/>
  <c r="K75" i="9"/>
  <c r="R75" i="9"/>
  <c r="AP20" i="9"/>
  <c r="AD20" i="9"/>
  <c r="AX20" i="9"/>
  <c r="AE20" i="9"/>
  <c r="AC20" i="9"/>
  <c r="AH20" i="9"/>
  <c r="AL20" i="9"/>
  <c r="N20" i="9"/>
  <c r="M20" i="9"/>
  <c r="S20" i="9"/>
  <c r="AS20" i="9"/>
  <c r="AG20" i="9"/>
  <c r="AY20" i="9"/>
  <c r="Y20" i="9"/>
  <c r="W20" i="9"/>
  <c r="AB20" i="9"/>
  <c r="AF20" i="9"/>
  <c r="P20" i="9"/>
  <c r="T20" i="9"/>
  <c r="AJ20" i="9"/>
  <c r="X20" i="9"/>
  <c r="AZ20" i="9"/>
  <c r="AQ20" i="9"/>
  <c r="AO20" i="9"/>
  <c r="AT20" i="9"/>
  <c r="Z20" i="9"/>
  <c r="V20" i="9"/>
  <c r="K20" i="9"/>
  <c r="AM20" i="9"/>
  <c r="AA20" i="9"/>
  <c r="AW20" i="9"/>
  <c r="AK20" i="9"/>
  <c r="AI20" i="9"/>
  <c r="AN20" i="9"/>
  <c r="AR20" i="9"/>
  <c r="R20" i="9"/>
  <c r="Q20" i="9"/>
  <c r="O20" i="9"/>
  <c r="AP18" i="9"/>
  <c r="AJ18" i="9"/>
  <c r="AD18" i="9"/>
  <c r="AY18" i="9"/>
  <c r="AE18" i="9"/>
  <c r="AC18" i="9"/>
  <c r="AH18" i="9"/>
  <c r="AL18" i="9"/>
  <c r="X18" i="9"/>
  <c r="AW18" i="9"/>
  <c r="AQ18" i="9"/>
  <c r="AO18" i="9"/>
  <c r="AT18" i="9"/>
  <c r="Z18" i="9"/>
  <c r="AA18" i="9"/>
  <c r="AX18" i="9"/>
  <c r="W18" i="9"/>
  <c r="AF18" i="9"/>
  <c r="P18" i="9"/>
  <c r="T18" i="9"/>
  <c r="AM18" i="9"/>
  <c r="AG18" i="9"/>
  <c r="AK18" i="9"/>
  <c r="AN18" i="9"/>
  <c r="V18" i="9"/>
  <c r="K18" i="9"/>
  <c r="Y18" i="9"/>
  <c r="AB18" i="9"/>
  <c r="R18" i="9"/>
  <c r="Q18" i="9"/>
  <c r="S18" i="9"/>
  <c r="AS18" i="9"/>
  <c r="AZ18" i="9"/>
  <c r="AI18" i="9"/>
  <c r="AR18" i="9"/>
  <c r="N18" i="9"/>
  <c r="M18" i="9"/>
  <c r="O18" i="9"/>
  <c r="BQ31" i="9"/>
  <c r="DP31" i="9"/>
  <c r="CH31" i="9"/>
  <c r="DG31" i="9"/>
  <c r="CV31" i="9"/>
  <c r="CW31" i="9" s="1"/>
  <c r="BY31" i="9"/>
  <c r="BQ70" i="9"/>
  <c r="BT61" i="9"/>
  <c r="BU61" i="9" s="1"/>
  <c r="BQ50" i="9"/>
  <c r="BY50" i="9"/>
  <c r="CH50" i="9"/>
  <c r="DG50" i="9"/>
  <c r="DP50" i="9"/>
  <c r="DQ50" i="9" s="1"/>
  <c r="CV50" i="9"/>
  <c r="AJ74" i="9"/>
  <c r="AD74" i="9"/>
  <c r="X74" i="9"/>
  <c r="AX74" i="9"/>
  <c r="AH74" i="9"/>
  <c r="Y74" i="9"/>
  <c r="AK74" i="9"/>
  <c r="AQ74" i="9"/>
  <c r="O74" i="9"/>
  <c r="M74" i="9"/>
  <c r="P74" i="9"/>
  <c r="AM74" i="9"/>
  <c r="AG74" i="9"/>
  <c r="AA74" i="9"/>
  <c r="AY74" i="9"/>
  <c r="B74" i="9"/>
  <c r="AB74" i="9"/>
  <c r="AL74" i="9"/>
  <c r="AI74" i="9"/>
  <c r="Z74" i="9"/>
  <c r="R74" i="9"/>
  <c r="T74" i="9"/>
  <c r="AP74" i="9"/>
  <c r="AZ74" i="9"/>
  <c r="AT74" i="9"/>
  <c r="AO74" i="9"/>
  <c r="AE74" i="9"/>
  <c r="AR74" i="9"/>
  <c r="N74" i="9"/>
  <c r="K74" i="9"/>
  <c r="AS74" i="9"/>
  <c r="AW74" i="9"/>
  <c r="AN74" i="9"/>
  <c r="AF74" i="9"/>
  <c r="W74" i="9"/>
  <c r="AC74" i="9"/>
  <c r="S74" i="9"/>
  <c r="V74" i="9"/>
  <c r="Q74" i="9"/>
  <c r="BQ28" i="9"/>
  <c r="BY28" i="9"/>
  <c r="CV28" i="9"/>
  <c r="DG28" i="9"/>
  <c r="CH28" i="9"/>
  <c r="CI28" i="9" s="1"/>
  <c r="DP28" i="9"/>
  <c r="BR13" i="9"/>
  <c r="BS13" i="9" s="1"/>
  <c r="BT13" i="9" s="1"/>
  <c r="BU13" i="9" s="1"/>
  <c r="BV13" i="9" s="1"/>
  <c r="BW13" i="9" s="1"/>
  <c r="CI13" i="9"/>
  <c r="DH13" i="9"/>
  <c r="DQ13" i="9"/>
  <c r="BZ13" i="9"/>
  <c r="CA13" i="9" s="1"/>
  <c r="CB13" i="9" s="1"/>
  <c r="CC13" i="9" s="1"/>
  <c r="CD13" i="9" s="1"/>
  <c r="CE13" i="9" s="1"/>
  <c r="CF13" i="9" s="1"/>
  <c r="F13" i="9" s="1"/>
  <c r="CW13" i="9"/>
  <c r="CH58" i="9"/>
  <c r="BY58" i="9"/>
  <c r="DP58" i="9"/>
  <c r="DG58" i="9"/>
  <c r="CV58" i="9"/>
  <c r="AS48" i="9"/>
  <c r="AJ48" i="9"/>
  <c r="X48" i="9"/>
  <c r="AX48" i="9"/>
  <c r="AH48" i="9"/>
  <c r="AF48" i="9"/>
  <c r="AE48" i="9"/>
  <c r="AC48" i="9"/>
  <c r="S48" i="9"/>
  <c r="V48" i="9"/>
  <c r="AM48" i="9"/>
  <c r="AA48" i="9"/>
  <c r="AY48" i="9"/>
  <c r="AB48" i="9"/>
  <c r="Z48" i="9"/>
  <c r="Y48" i="9"/>
  <c r="W48" i="9"/>
  <c r="T48" i="9"/>
  <c r="O48" i="9"/>
  <c r="M48" i="9"/>
  <c r="AD48" i="9"/>
  <c r="AZ48" i="9"/>
  <c r="AT48" i="9"/>
  <c r="AR48" i="9"/>
  <c r="AQ48" i="9"/>
  <c r="AO48" i="9"/>
  <c r="P48" i="9"/>
  <c r="N48" i="9"/>
  <c r="Q48" i="9"/>
  <c r="AP48" i="9"/>
  <c r="AG48" i="9"/>
  <c r="AW48" i="9"/>
  <c r="AN48" i="9"/>
  <c r="AL48" i="9"/>
  <c r="AK48" i="9"/>
  <c r="AI48" i="9"/>
  <c r="K48" i="9"/>
  <c r="R48" i="9"/>
  <c r="BQ69" i="9"/>
  <c r="BR69" i="9" s="1"/>
  <c r="AJ85" i="9"/>
  <c r="X85" i="9"/>
  <c r="AZ85" i="9"/>
  <c r="AH85" i="9"/>
  <c r="AF85" i="9"/>
  <c r="AK85" i="9"/>
  <c r="AQ85" i="9"/>
  <c r="AP85" i="9"/>
  <c r="AD85" i="9"/>
  <c r="AX85" i="9"/>
  <c r="AT85" i="9"/>
  <c r="AR85" i="9"/>
  <c r="AO85" i="9"/>
  <c r="AI85" i="9"/>
  <c r="AS85" i="9"/>
  <c r="AG85" i="9"/>
  <c r="AM85" i="9"/>
  <c r="Z85" i="9"/>
  <c r="Y85" i="9"/>
  <c r="V85" i="9"/>
  <c r="K85" i="9"/>
  <c r="AY85" i="9"/>
  <c r="B85" i="9"/>
  <c r="AN85" i="9"/>
  <c r="AC85" i="9"/>
  <c r="Q85" i="9"/>
  <c r="S85" i="9"/>
  <c r="AW85" i="9"/>
  <c r="AB85" i="9"/>
  <c r="W85" i="9"/>
  <c r="R85" i="9"/>
  <c r="M85" i="9"/>
  <c r="P85" i="9"/>
  <c r="AA85" i="9"/>
  <c r="AL85" i="9"/>
  <c r="AE85" i="9"/>
  <c r="N85" i="9"/>
  <c r="T85" i="9"/>
  <c r="O85" i="9"/>
  <c r="BQ53" i="9"/>
  <c r="CH53" i="9"/>
  <c r="DG53" i="9"/>
  <c r="DP53" i="9"/>
  <c r="CV53" i="9"/>
  <c r="CW53" i="9" s="1"/>
  <c r="BY53" i="9"/>
  <c r="BQ12" i="9"/>
  <c r="AZ54" i="9"/>
  <c r="AY54" i="9"/>
  <c r="AH54" i="9"/>
  <c r="AF54" i="9"/>
  <c r="AE54" i="9"/>
  <c r="AC54" i="9"/>
  <c r="AT54" i="9"/>
  <c r="AR54" i="9"/>
  <c r="AQ54" i="9"/>
  <c r="AO54" i="9"/>
  <c r="AX54" i="9"/>
  <c r="Z54" i="9"/>
  <c r="W54" i="9"/>
  <c r="T54" i="9"/>
  <c r="Q54" i="9"/>
  <c r="AN54" i="9"/>
  <c r="AK54" i="9"/>
  <c r="N54" i="9"/>
  <c r="P54" i="9"/>
  <c r="AB54" i="9"/>
  <c r="Y54" i="9"/>
  <c r="S54" i="9"/>
  <c r="R54" i="9"/>
  <c r="K54" i="9"/>
  <c r="AW54" i="9"/>
  <c r="AL54" i="9"/>
  <c r="AI54" i="9"/>
  <c r="O54" i="9"/>
  <c r="M54" i="9"/>
  <c r="V54" i="9"/>
  <c r="AP54" i="9"/>
  <c r="AD54" i="9"/>
  <c r="AS54" i="9"/>
  <c r="AG54" i="9"/>
  <c r="AJ54" i="9"/>
  <c r="X54" i="9"/>
  <c r="AM54" i="9"/>
  <c r="AA54" i="9"/>
  <c r="BQ32" i="9"/>
  <c r="BR32" i="9" s="1"/>
  <c r="BY32" i="9"/>
  <c r="DP32" i="9"/>
  <c r="CV32" i="9"/>
  <c r="CH32" i="9"/>
  <c r="CI32" i="9" s="1"/>
  <c r="CJ32" i="9" s="1"/>
  <c r="DG32" i="9"/>
  <c r="BQ82" i="9"/>
  <c r="BR82" i="9" s="1"/>
  <c r="BS59" i="9"/>
  <c r="BT59" i="9" s="1"/>
  <c r="AD45" i="9"/>
  <c r="X45" i="9"/>
  <c r="AY45" i="9"/>
  <c r="AE45" i="9"/>
  <c r="AP45" i="9"/>
  <c r="AJ45" i="9"/>
  <c r="AW45" i="9"/>
  <c r="AQ45" i="9"/>
  <c r="AS45" i="9"/>
  <c r="AM45" i="9"/>
  <c r="AX45" i="9"/>
  <c r="Y45" i="9"/>
  <c r="AN45" i="9"/>
  <c r="AL45" i="9"/>
  <c r="AI45" i="9"/>
  <c r="R45" i="9"/>
  <c r="M45" i="9"/>
  <c r="T45" i="9"/>
  <c r="AG45" i="9"/>
  <c r="AZ45" i="9"/>
  <c r="AO45" i="9"/>
  <c r="AF45" i="9"/>
  <c r="AC45" i="9"/>
  <c r="N45" i="9"/>
  <c r="P45" i="9"/>
  <c r="S45" i="9"/>
  <c r="AA45" i="9"/>
  <c r="AH45" i="9"/>
  <c r="W45" i="9"/>
  <c r="AB45" i="9"/>
  <c r="V45" i="9"/>
  <c r="K45" i="9"/>
  <c r="AK45" i="9"/>
  <c r="Z45" i="9"/>
  <c r="AT45" i="9"/>
  <c r="AR45" i="9"/>
  <c r="Q45" i="9"/>
  <c r="O45" i="9"/>
  <c r="AJ81" i="9"/>
  <c r="AD81" i="9"/>
  <c r="AY81" i="9"/>
  <c r="AH81" i="9"/>
  <c r="AF81" i="9"/>
  <c r="AK81" i="9"/>
  <c r="AQ81" i="9"/>
  <c r="AP81" i="9"/>
  <c r="X81" i="9"/>
  <c r="AW81" i="9"/>
  <c r="AT81" i="9"/>
  <c r="AR81" i="9"/>
  <c r="AO81" i="9"/>
  <c r="AI81" i="9"/>
  <c r="AS81" i="9"/>
  <c r="AA81" i="9"/>
  <c r="AX81" i="9"/>
  <c r="AZ81" i="9"/>
  <c r="Z81" i="9"/>
  <c r="Y81" i="9"/>
  <c r="V81" i="9"/>
  <c r="P81" i="9"/>
  <c r="O81" i="9"/>
  <c r="AN81" i="9"/>
  <c r="AC81" i="9"/>
  <c r="Q81" i="9"/>
  <c r="K81" i="9"/>
  <c r="N81" i="9"/>
  <c r="AM81" i="9"/>
  <c r="AG81" i="9"/>
  <c r="B81" i="9"/>
  <c r="AB81" i="9"/>
  <c r="W81" i="9"/>
  <c r="M81" i="9"/>
  <c r="S81" i="9"/>
  <c r="AL81" i="9"/>
  <c r="AE81" i="9"/>
  <c r="T81" i="9"/>
  <c r="R81" i="9"/>
  <c r="BT84" i="9"/>
  <c r="X92" i="9"/>
  <c r="AY92" i="9"/>
  <c r="AH92" i="9"/>
  <c r="AF92" i="9"/>
  <c r="AE92" i="9"/>
  <c r="W92" i="9"/>
  <c r="AP92" i="9"/>
  <c r="AJ92" i="9"/>
  <c r="AD92" i="9"/>
  <c r="AW92" i="9"/>
  <c r="AT92" i="9"/>
  <c r="AR92" i="9"/>
  <c r="AO92" i="9"/>
  <c r="Y92" i="9"/>
  <c r="AS92" i="9"/>
  <c r="AM92" i="9"/>
  <c r="AG92" i="9"/>
  <c r="AX92" i="9"/>
  <c r="AZ92" i="9"/>
  <c r="Z92" i="9"/>
  <c r="AI92" i="9"/>
  <c r="R92" i="9"/>
  <c r="T92" i="9"/>
  <c r="AA92" i="9"/>
  <c r="B92" i="9"/>
  <c r="AN92" i="9"/>
  <c r="AC92" i="9"/>
  <c r="N92" i="9"/>
  <c r="K92" i="9"/>
  <c r="AB92" i="9"/>
  <c r="AQ92" i="9"/>
  <c r="S92" i="9"/>
  <c r="V92" i="9"/>
  <c r="Q92" i="9"/>
  <c r="AL92" i="9"/>
  <c r="AK92" i="9"/>
  <c r="O92" i="9"/>
  <c r="M92" i="9"/>
  <c r="P92" i="9"/>
  <c r="BQ60" i="9"/>
  <c r="BR60" i="9" s="1"/>
  <c r="BY60" i="9"/>
  <c r="DP60" i="9"/>
  <c r="CH60" i="9"/>
  <c r="CV60" i="9"/>
  <c r="CW60" i="9" s="1"/>
  <c r="DG60" i="9"/>
  <c r="AS63" i="9"/>
  <c r="AJ63" i="9"/>
  <c r="AX63" i="9"/>
  <c r="AH63" i="9"/>
  <c r="AF63" i="9"/>
  <c r="AE63" i="9"/>
  <c r="AC63" i="9"/>
  <c r="Q63" i="9"/>
  <c r="K63" i="9"/>
  <c r="R63" i="9"/>
  <c r="AM63" i="9"/>
  <c r="AY63" i="9"/>
  <c r="AB63" i="9"/>
  <c r="Z63" i="9"/>
  <c r="Y63" i="9"/>
  <c r="W63" i="9"/>
  <c r="M63" i="9"/>
  <c r="O63" i="9"/>
  <c r="AD63" i="9"/>
  <c r="X63" i="9"/>
  <c r="AZ63" i="9"/>
  <c r="AT63" i="9"/>
  <c r="AR63" i="9"/>
  <c r="AQ63" i="9"/>
  <c r="AO63" i="9"/>
  <c r="T63" i="9"/>
  <c r="N63" i="9"/>
  <c r="AP63" i="9"/>
  <c r="AG63" i="9"/>
  <c r="AA63" i="9"/>
  <c r="AW63" i="9"/>
  <c r="AN63" i="9"/>
  <c r="AL63" i="9"/>
  <c r="AK63" i="9"/>
  <c r="AI63" i="9"/>
  <c r="V63" i="9"/>
  <c r="P63" i="9"/>
  <c r="S63" i="9"/>
  <c r="AD76" i="9"/>
  <c r="AY76" i="9"/>
  <c r="B76" i="9"/>
  <c r="AH76" i="9"/>
  <c r="Y76" i="9"/>
  <c r="AK76" i="9"/>
  <c r="AQ76" i="9"/>
  <c r="AP76" i="9"/>
  <c r="AJ76" i="9"/>
  <c r="X76" i="9"/>
  <c r="AW76" i="9"/>
  <c r="AT76" i="9"/>
  <c r="AO76" i="9"/>
  <c r="AE76" i="9"/>
  <c r="AR76" i="9"/>
  <c r="AS76" i="9"/>
  <c r="AM76" i="9"/>
  <c r="AA76" i="9"/>
  <c r="AX76" i="9"/>
  <c r="AL76" i="9"/>
  <c r="Z76" i="9"/>
  <c r="R76" i="9"/>
  <c r="M76" i="9"/>
  <c r="AG76" i="9"/>
  <c r="AN76" i="9"/>
  <c r="W76" i="9"/>
  <c r="N76" i="9"/>
  <c r="K76" i="9"/>
  <c r="AZ76" i="9"/>
  <c r="AB76" i="9"/>
  <c r="AI76" i="9"/>
  <c r="S76" i="9"/>
  <c r="Q76" i="9"/>
  <c r="V76" i="9"/>
  <c r="AF76" i="9"/>
  <c r="AC76" i="9"/>
  <c r="O76" i="9"/>
  <c r="P76" i="9"/>
  <c r="T76" i="9"/>
  <c r="BR86" i="9"/>
  <c r="BS86" i="9" s="1"/>
  <c r="CH34" i="9"/>
  <c r="DP34" i="9"/>
  <c r="CV34" i="9"/>
  <c r="BY34" i="9"/>
  <c r="DG34" i="9"/>
  <c r="BQ19" i="9"/>
  <c r="BR19" i="9" s="1"/>
  <c r="DH47" i="9"/>
  <c r="DI47" i="9" s="1"/>
  <c r="DJ47" i="9" s="1"/>
  <c r="DK47" i="9" s="1"/>
  <c r="DL47" i="9" s="1"/>
  <c r="DM47" i="9" s="1"/>
  <c r="CW47" i="9"/>
  <c r="CX47" i="9" s="1"/>
  <c r="CY47" i="9" s="1"/>
  <c r="CZ47" i="9" s="1"/>
  <c r="DA47" i="9" s="1"/>
  <c r="DB47" i="9" s="1"/>
  <c r="BZ47" i="9"/>
  <c r="CA47" i="9" s="1"/>
  <c r="CB47" i="9" s="1"/>
  <c r="CC47" i="9" s="1"/>
  <c r="CD47" i="9" s="1"/>
  <c r="CE47" i="9" s="1"/>
  <c r="CI47" i="9"/>
  <c r="CJ47" i="9" s="1"/>
  <c r="CK47" i="9" s="1"/>
  <c r="CL47" i="9" s="1"/>
  <c r="CM47" i="9" s="1"/>
  <c r="CN47" i="9" s="1"/>
  <c r="DQ47" i="9"/>
  <c r="DR47" i="9" s="1"/>
  <c r="DS47" i="9" s="1"/>
  <c r="DT47" i="9" s="1"/>
  <c r="DU47" i="9" s="1"/>
  <c r="DV47" i="9" s="1"/>
  <c r="AW10" i="9"/>
  <c r="AN10" i="9"/>
  <c r="Q10" i="9"/>
  <c r="W10" i="9"/>
  <c r="AF10" i="9"/>
  <c r="K10" i="9"/>
  <c r="AQ10" i="9"/>
  <c r="S10" i="9"/>
  <c r="N10" i="9"/>
  <c r="AX10" i="9"/>
  <c r="AH10" i="9"/>
  <c r="M10" i="9"/>
  <c r="H10" i="9"/>
  <c r="Z10" i="9"/>
  <c r="F10" i="9"/>
  <c r="AK10" i="9"/>
  <c r="O10" i="9"/>
  <c r="AY10" i="9"/>
  <c r="AB10" i="9"/>
  <c r="G10" i="9"/>
  <c r="AR10" i="9"/>
  <c r="T10" i="9"/>
  <c r="AO10" i="9"/>
  <c r="AE10" i="9"/>
  <c r="I10" i="9"/>
  <c r="AZ10" i="9"/>
  <c r="AT10" i="9"/>
  <c r="V10" i="9"/>
  <c r="AI10" i="9"/>
  <c r="AL10" i="9"/>
  <c r="P10" i="9"/>
  <c r="R10" i="9"/>
  <c r="Y10" i="9"/>
  <c r="AC10" i="9"/>
  <c r="BQ39" i="9"/>
  <c r="AD80" i="9"/>
  <c r="X80" i="9"/>
  <c r="AW80" i="9"/>
  <c r="AH80" i="9"/>
  <c r="AF80" i="9"/>
  <c r="AE80" i="9"/>
  <c r="W80" i="9"/>
  <c r="N80" i="9"/>
  <c r="T80" i="9"/>
  <c r="AG80" i="9"/>
  <c r="AA80" i="9"/>
  <c r="AX80" i="9"/>
  <c r="AB80" i="9"/>
  <c r="Z80" i="9"/>
  <c r="AQ80" i="9"/>
  <c r="AI80" i="9"/>
  <c r="S80" i="9"/>
  <c r="Q80" i="9"/>
  <c r="M80" i="9"/>
  <c r="AP80" i="9"/>
  <c r="AJ80" i="9"/>
  <c r="AY80" i="9"/>
  <c r="AT80" i="9"/>
  <c r="AR80" i="9"/>
  <c r="AO80" i="9"/>
  <c r="Y80" i="9"/>
  <c r="O80" i="9"/>
  <c r="P80" i="9"/>
  <c r="K80" i="9"/>
  <c r="AS80" i="9"/>
  <c r="AM80" i="9"/>
  <c r="AZ80" i="9"/>
  <c r="B80" i="9"/>
  <c r="AN80" i="9"/>
  <c r="AL80" i="9"/>
  <c r="AC80" i="9"/>
  <c r="AK80" i="9"/>
  <c r="R80" i="9"/>
  <c r="V80" i="9"/>
  <c r="BQ30" i="9"/>
  <c r="BR30" i="9" s="1"/>
  <c r="BS30" i="9" s="1"/>
  <c r="BT30" i="9" s="1"/>
  <c r="BU30" i="9" s="1"/>
  <c r="BY30" i="9"/>
  <c r="CH30" i="9"/>
  <c r="CV30" i="9"/>
  <c r="DG30" i="9"/>
  <c r="DH30" i="9" s="1"/>
  <c r="DP30" i="9"/>
  <c r="BR73" i="9"/>
  <c r="BS73" i="9" s="1"/>
  <c r="BT77" i="9"/>
  <c r="BU77" i="9" s="1"/>
  <c r="BQ15" i="9"/>
  <c r="BQ22" i="9"/>
  <c r="BR22" i="9" s="1"/>
  <c r="CH22" i="9"/>
  <c r="CV22" i="9"/>
  <c r="BY22" i="9"/>
  <c r="DG22" i="9"/>
  <c r="DH22" i="9" s="1"/>
  <c r="DI22" i="9" s="1"/>
  <c r="DP22" i="9"/>
  <c r="BQ67" i="9"/>
  <c r="AP21" i="9"/>
  <c r="AD21" i="9"/>
  <c r="X21" i="9"/>
  <c r="AY21" i="9"/>
  <c r="AE21" i="9"/>
  <c r="AC21" i="9"/>
  <c r="AH21" i="9"/>
  <c r="AF21" i="9"/>
  <c r="P21" i="9"/>
  <c r="M21" i="9"/>
  <c r="AS21" i="9"/>
  <c r="AG21" i="9"/>
  <c r="AA21" i="9"/>
  <c r="AZ21" i="9"/>
  <c r="Y21" i="9"/>
  <c r="W21" i="9"/>
  <c r="AB21" i="9"/>
  <c r="AL21" i="9"/>
  <c r="R21" i="9"/>
  <c r="S21" i="9"/>
  <c r="K21" i="9"/>
  <c r="AJ21" i="9"/>
  <c r="AW21" i="9"/>
  <c r="AQ21" i="9"/>
  <c r="AO21" i="9"/>
  <c r="AT21" i="9"/>
  <c r="Z21" i="9"/>
  <c r="N21" i="9"/>
  <c r="T21" i="9"/>
  <c r="Q21" i="9"/>
  <c r="AM21" i="9"/>
  <c r="AX21" i="9"/>
  <c r="AK21" i="9"/>
  <c r="AI21" i="9"/>
  <c r="AN21" i="9"/>
  <c r="AR21" i="9"/>
  <c r="V21" i="9"/>
  <c r="O21" i="9"/>
  <c r="BR64" i="9"/>
  <c r="BS64" i="9" s="1"/>
  <c r="AP68" i="9"/>
  <c r="AJ68" i="9"/>
  <c r="AD68" i="9"/>
  <c r="AY68" i="9"/>
  <c r="B68" i="9"/>
  <c r="AH68" i="9"/>
  <c r="AL68" i="9"/>
  <c r="W68" i="9"/>
  <c r="AQ68" i="9"/>
  <c r="X68" i="9"/>
  <c r="AW68" i="9"/>
  <c r="AT68" i="9"/>
  <c r="AF68" i="9"/>
  <c r="Y68" i="9"/>
  <c r="AR68" i="9"/>
  <c r="AA68" i="9"/>
  <c r="AX68" i="9"/>
  <c r="AS68" i="9"/>
  <c r="AE68" i="9"/>
  <c r="AB68" i="9"/>
  <c r="S68" i="9"/>
  <c r="T68" i="9"/>
  <c r="M68" i="9"/>
  <c r="AM68" i="9"/>
  <c r="AZ68" i="9"/>
  <c r="AN68" i="9"/>
  <c r="AK68" i="9"/>
  <c r="O68" i="9"/>
  <c r="N68" i="9"/>
  <c r="K68" i="9"/>
  <c r="AG68" i="9"/>
  <c r="AO68" i="9"/>
  <c r="AI68" i="9"/>
  <c r="V68" i="9"/>
  <c r="R68" i="9"/>
  <c r="Z68" i="9"/>
  <c r="AC68" i="9"/>
  <c r="P68" i="9"/>
  <c r="Q68" i="9"/>
  <c r="AJ36" i="9"/>
  <c r="AD36" i="9"/>
  <c r="AY36" i="9"/>
  <c r="AC36" i="9"/>
  <c r="AH36" i="9"/>
  <c r="AF36" i="9"/>
  <c r="AK36" i="9"/>
  <c r="AP36" i="9"/>
  <c r="X36" i="9"/>
  <c r="AW36" i="9"/>
  <c r="AO36" i="9"/>
  <c r="AT36" i="9"/>
  <c r="AR36" i="9"/>
  <c r="Y36" i="9"/>
  <c r="AS36" i="9"/>
  <c r="AA36" i="9"/>
  <c r="AX36" i="9"/>
  <c r="AG36" i="9"/>
  <c r="AZ36" i="9"/>
  <c r="W36" i="9"/>
  <c r="Z36" i="9"/>
  <c r="T36" i="9"/>
  <c r="O36" i="9"/>
  <c r="M36" i="9"/>
  <c r="AN36" i="9"/>
  <c r="AQ36" i="9"/>
  <c r="P36" i="9"/>
  <c r="N36" i="9"/>
  <c r="Q36" i="9"/>
  <c r="AM36" i="9"/>
  <c r="AB36" i="9"/>
  <c r="AE36" i="9"/>
  <c r="K36" i="9"/>
  <c r="R36" i="9"/>
  <c r="AI36" i="9"/>
  <c r="AL36" i="9"/>
  <c r="S36" i="9"/>
  <c r="V36" i="9"/>
  <c r="AP56" i="9"/>
  <c r="AD56" i="9"/>
  <c r="X56" i="9"/>
  <c r="AW56" i="9"/>
  <c r="AH56" i="9"/>
  <c r="AF56" i="9"/>
  <c r="AE56" i="9"/>
  <c r="AC56" i="9"/>
  <c r="O56" i="9"/>
  <c r="P56" i="9"/>
  <c r="K56" i="9"/>
  <c r="AS56" i="9"/>
  <c r="AG56" i="9"/>
  <c r="AA56" i="9"/>
  <c r="AX56" i="9"/>
  <c r="AB56" i="9"/>
  <c r="Z56" i="9"/>
  <c r="Y56" i="9"/>
  <c r="W56" i="9"/>
  <c r="R56" i="9"/>
  <c r="V56" i="9"/>
  <c r="AJ56" i="9"/>
  <c r="AY56" i="9"/>
  <c r="AT56" i="9"/>
  <c r="AR56" i="9"/>
  <c r="AQ56" i="9"/>
  <c r="AO56" i="9"/>
  <c r="N56" i="9"/>
  <c r="M56" i="9"/>
  <c r="AM56" i="9"/>
  <c r="AZ56" i="9"/>
  <c r="AN56" i="9"/>
  <c r="AL56" i="9"/>
  <c r="AK56" i="9"/>
  <c r="AI56" i="9"/>
  <c r="S56" i="9"/>
  <c r="Q56" i="9"/>
  <c r="T56" i="9"/>
  <c r="BQ55" i="9"/>
  <c r="BR55" i="9" s="1"/>
  <c r="BS55" i="9" s="1"/>
  <c r="DG55" i="9"/>
  <c r="DP55" i="9"/>
  <c r="BY55" i="9"/>
  <c r="CV55" i="9"/>
  <c r="CW55" i="9" s="1"/>
  <c r="CH55" i="9"/>
  <c r="BS52" i="9"/>
  <c r="BT52" i="9" s="1"/>
  <c r="BU52" i="9" s="1"/>
  <c r="BQ16" i="9"/>
  <c r="AP99" i="9"/>
  <c r="AJ99" i="9"/>
  <c r="AD99" i="9"/>
  <c r="AX99" i="9"/>
  <c r="AH99" i="9"/>
  <c r="AF99" i="9"/>
  <c r="AC99" i="9"/>
  <c r="AE99" i="9"/>
  <c r="X99" i="9"/>
  <c r="AZ99" i="9"/>
  <c r="AT99" i="9"/>
  <c r="AR99" i="9"/>
  <c r="AQ99" i="9"/>
  <c r="W99" i="9"/>
  <c r="AA99" i="9"/>
  <c r="AW99" i="9"/>
  <c r="AG99" i="9"/>
  <c r="B99" i="9"/>
  <c r="Z99" i="9"/>
  <c r="Y99" i="9"/>
  <c r="V99" i="9"/>
  <c r="P99" i="9"/>
  <c r="O99" i="9"/>
  <c r="AS99" i="9"/>
  <c r="AY99" i="9"/>
  <c r="AN99" i="9"/>
  <c r="AO99" i="9"/>
  <c r="Q99" i="9"/>
  <c r="K99" i="9"/>
  <c r="N99" i="9"/>
  <c r="AM99" i="9"/>
  <c r="AB99" i="9"/>
  <c r="AK99" i="9"/>
  <c r="M99" i="9"/>
  <c r="S99" i="9"/>
  <c r="AL99" i="9"/>
  <c r="AI99" i="9"/>
  <c r="T99" i="9"/>
  <c r="R99" i="9"/>
  <c r="AP62" i="9"/>
  <c r="X62" i="9"/>
  <c r="AY62" i="9"/>
  <c r="AH62" i="9"/>
  <c r="AF62" i="9"/>
  <c r="AE62" i="9"/>
  <c r="AC62" i="9"/>
  <c r="AJ62" i="9"/>
  <c r="AD62" i="9"/>
  <c r="AW62" i="9"/>
  <c r="AT62" i="9"/>
  <c r="AR62" i="9"/>
  <c r="AQ62" i="9"/>
  <c r="AO62" i="9"/>
  <c r="AM62" i="9"/>
  <c r="AG62" i="9"/>
  <c r="AX62" i="9"/>
  <c r="Z62" i="9"/>
  <c r="W62" i="9"/>
  <c r="S62" i="9"/>
  <c r="V62" i="9"/>
  <c r="Q62" i="9"/>
  <c r="AZ62" i="9"/>
  <c r="AN62" i="9"/>
  <c r="AK62" i="9"/>
  <c r="O62" i="9"/>
  <c r="M62" i="9"/>
  <c r="P62" i="9"/>
  <c r="AA62" i="9"/>
  <c r="AB62" i="9"/>
  <c r="Y62" i="9"/>
  <c r="R62" i="9"/>
  <c r="T62" i="9"/>
  <c r="AS62" i="9"/>
  <c r="AL62" i="9"/>
  <c r="AI62" i="9"/>
  <c r="N62" i="9"/>
  <c r="K62" i="9"/>
  <c r="BQ79" i="9"/>
  <c r="BR79" i="9" s="1"/>
  <c r="BS79" i="9" s="1"/>
  <c r="BY79" i="9"/>
  <c r="CH79" i="9"/>
  <c r="CV79" i="9"/>
  <c r="DG79" i="9"/>
  <c r="DH79" i="9" s="1"/>
  <c r="DP79" i="9"/>
  <c r="X24" i="9"/>
  <c r="AY24" i="9"/>
  <c r="AP24" i="9"/>
  <c r="AJ24" i="9"/>
  <c r="AD24" i="9"/>
  <c r="AW24" i="9"/>
  <c r="AS24" i="9"/>
  <c r="AM24" i="9"/>
  <c r="AG24" i="9"/>
  <c r="AX24" i="9"/>
  <c r="Y24" i="9"/>
  <c r="W24" i="9"/>
  <c r="AB24" i="9"/>
  <c r="AF24" i="9"/>
  <c r="T24" i="9"/>
  <c r="S24" i="9"/>
  <c r="R24" i="9"/>
  <c r="AZ24" i="9"/>
  <c r="AQ24" i="9"/>
  <c r="AO24" i="9"/>
  <c r="AT24" i="9"/>
  <c r="Z24" i="9"/>
  <c r="P24" i="9"/>
  <c r="V24" i="9"/>
  <c r="M24" i="9"/>
  <c r="AA24" i="9"/>
  <c r="AK24" i="9"/>
  <c r="AI24" i="9"/>
  <c r="AN24" i="9"/>
  <c r="AR24" i="9"/>
  <c r="K24" i="9"/>
  <c r="O24" i="9"/>
  <c r="AE24" i="9"/>
  <c r="AC24" i="9"/>
  <c r="AH24" i="9"/>
  <c r="AL24" i="9"/>
  <c r="Q24" i="9"/>
  <c r="N24" i="9"/>
  <c r="BQ40" i="9"/>
  <c r="BR40" i="9" s="1"/>
  <c r="CH40" i="9"/>
  <c r="BY40" i="9"/>
  <c r="CV40" i="9"/>
  <c r="DP40" i="9"/>
  <c r="DQ40" i="9" s="1"/>
  <c r="DR40" i="9" s="1"/>
  <c r="DG40" i="9"/>
  <c r="BQ25" i="9"/>
  <c r="BR25" i="9" s="1"/>
  <c r="BQ57" i="9"/>
  <c r="BR57" i="9" s="1"/>
  <c r="BS57" i="9" s="1"/>
  <c r="BQ97" i="9"/>
  <c r="BR97" i="9" s="1"/>
  <c r="BS97" i="9" s="1"/>
  <c r="BT97" i="9" s="1"/>
  <c r="CH97" i="9"/>
  <c r="DG97" i="9"/>
  <c r="DP97" i="9"/>
  <c r="CV97" i="9"/>
  <c r="CW97" i="9" s="1"/>
  <c r="CX97" i="9" s="1"/>
  <c r="CY97" i="9" s="1"/>
  <c r="CZ97" i="9" s="1"/>
  <c r="BY97" i="9"/>
  <c r="AJ17" i="9"/>
  <c r="AD17" i="9"/>
  <c r="AY17" i="9"/>
  <c r="AP17" i="9"/>
  <c r="X17" i="9"/>
  <c r="AW17" i="9"/>
  <c r="AS17" i="9"/>
  <c r="AA17" i="9"/>
  <c r="AX17" i="9"/>
  <c r="AM17" i="9"/>
  <c r="Y17" i="9"/>
  <c r="W17" i="9"/>
  <c r="AB17" i="9"/>
  <c r="AL17" i="9"/>
  <c r="K17" i="9"/>
  <c r="R17" i="9"/>
  <c r="AZ17" i="9"/>
  <c r="AQ17" i="9"/>
  <c r="AO17" i="9"/>
  <c r="AT17" i="9"/>
  <c r="Z17" i="9"/>
  <c r="N17" i="9"/>
  <c r="Q17" i="9"/>
  <c r="AG17" i="9"/>
  <c r="AK17" i="9"/>
  <c r="AI17" i="9"/>
  <c r="AN17" i="9"/>
  <c r="AR17" i="9"/>
  <c r="T17" i="9"/>
  <c r="S17" i="9"/>
  <c r="V17" i="9"/>
  <c r="AE17" i="9"/>
  <c r="AC17" i="9"/>
  <c r="AH17" i="9"/>
  <c r="AF17" i="9"/>
  <c r="P17" i="9"/>
  <c r="O17" i="9"/>
  <c r="M17" i="9"/>
  <c r="AP41" i="9"/>
  <c r="AJ41" i="9"/>
  <c r="X41" i="9"/>
  <c r="AY41" i="9"/>
  <c r="AD41" i="9"/>
  <c r="AW41" i="9"/>
  <c r="AG41" i="9"/>
  <c r="AX41" i="9"/>
  <c r="AA41" i="9"/>
  <c r="AZ41" i="9"/>
  <c r="W41" i="9"/>
  <c r="AB41" i="9"/>
  <c r="Z41" i="9"/>
  <c r="AE41" i="9"/>
  <c r="V41" i="9"/>
  <c r="K41" i="9"/>
  <c r="AM41" i="9"/>
  <c r="AO41" i="9"/>
  <c r="AT41" i="9"/>
  <c r="AR41" i="9"/>
  <c r="Y41" i="9"/>
  <c r="Q41" i="9"/>
  <c r="O41" i="9"/>
  <c r="AI41" i="9"/>
  <c r="AN41" i="9"/>
  <c r="AL41" i="9"/>
  <c r="AQ41" i="9"/>
  <c r="R41" i="9"/>
  <c r="M41" i="9"/>
  <c r="T41" i="9"/>
  <c r="AS41" i="9"/>
  <c r="AC41" i="9"/>
  <c r="AH41" i="9"/>
  <c r="AF41" i="9"/>
  <c r="AK41" i="9"/>
  <c r="N41" i="9"/>
  <c r="P41" i="9"/>
  <c r="S41" i="9"/>
  <c r="DQ65" i="9"/>
  <c r="DR65" i="9" s="1"/>
  <c r="DS65" i="9" s="1"/>
  <c r="DT65" i="9" s="1"/>
  <c r="DU65" i="9" s="1"/>
  <c r="DV65" i="9" s="1"/>
  <c r="DW65" i="9" s="1"/>
  <c r="I65" i="9" s="1"/>
  <c r="DH65" i="9"/>
  <c r="DI65" i="9" s="1"/>
  <c r="DJ65" i="9" s="1"/>
  <c r="DK65" i="9" s="1"/>
  <c r="DL65" i="9" s="1"/>
  <c r="DM65" i="9" s="1"/>
  <c r="DN65" i="9" s="1"/>
  <c r="H65" i="9" s="1"/>
  <c r="CI65" i="9"/>
  <c r="CJ65" i="9" s="1"/>
  <c r="CK65" i="9" s="1"/>
  <c r="CL65" i="9" s="1"/>
  <c r="CM65" i="9" s="1"/>
  <c r="CN65" i="9" s="1"/>
  <c r="CO65" i="9" s="1"/>
  <c r="G65" i="9" s="1"/>
  <c r="BZ65" i="9"/>
  <c r="CA65" i="9" s="1"/>
  <c r="CB65" i="9" s="1"/>
  <c r="CC65" i="9" s="1"/>
  <c r="CD65" i="9" s="1"/>
  <c r="CE65" i="9" s="1"/>
  <c r="CF65" i="9" s="1"/>
  <c r="F65" i="9" s="1"/>
  <c r="CW65" i="9"/>
  <c r="CX65" i="9" s="1"/>
  <c r="CY65" i="9" s="1"/>
  <c r="CZ65" i="9" s="1"/>
  <c r="DA65" i="9" s="1"/>
  <c r="DB65" i="9" s="1"/>
  <c r="DC65" i="9" s="1"/>
  <c r="AU65" i="9" s="1"/>
  <c r="CV49" i="9"/>
  <c r="DG49" i="9"/>
  <c r="CH49" i="9"/>
  <c r="DP49" i="9"/>
  <c r="BY49" i="9"/>
  <c r="BQ27" i="9"/>
  <c r="BR27" i="9" s="1"/>
  <c r="BS27" i="9" s="1"/>
  <c r="BT27" i="9" s="1"/>
  <c r="BS78" i="9"/>
  <c r="BT78" i="9" s="1"/>
  <c r="BQ90" i="9"/>
  <c r="BR90" i="9" s="1"/>
  <c r="DQ66" i="9"/>
  <c r="BC40" i="9"/>
  <c r="B40" i="9" s="1"/>
  <c r="X88" i="9"/>
  <c r="AY88" i="9"/>
  <c r="AH88" i="9"/>
  <c r="AF88" i="9"/>
  <c r="AE88" i="9"/>
  <c r="W88" i="9"/>
  <c r="AP88" i="9"/>
  <c r="AJ88" i="9"/>
  <c r="AD88" i="9"/>
  <c r="AW88" i="9"/>
  <c r="AT88" i="9"/>
  <c r="AR88" i="9"/>
  <c r="AO88" i="9"/>
  <c r="Y88" i="9"/>
  <c r="AS88" i="9"/>
  <c r="AM88" i="9"/>
  <c r="AG88" i="9"/>
  <c r="AX88" i="9"/>
  <c r="AZ88" i="9"/>
  <c r="B88" i="9"/>
  <c r="Z88" i="9"/>
  <c r="AI88" i="9"/>
  <c r="K88" i="9"/>
  <c r="Q88" i="9"/>
  <c r="AN88" i="9"/>
  <c r="AC88" i="9"/>
  <c r="S88" i="9"/>
  <c r="N88" i="9"/>
  <c r="AA88" i="9"/>
  <c r="AB88" i="9"/>
  <c r="AQ88" i="9"/>
  <c r="T88" i="9"/>
  <c r="O88" i="9"/>
  <c r="M88" i="9"/>
  <c r="AL88" i="9"/>
  <c r="AK88" i="9"/>
  <c r="P88" i="9"/>
  <c r="R88" i="9"/>
  <c r="V88" i="9"/>
  <c r="BQ38" i="9"/>
  <c r="BR38" i="9" s="1"/>
  <c r="DG38" i="9"/>
  <c r="CH38" i="9"/>
  <c r="DP38" i="9"/>
  <c r="CV38" i="9"/>
  <c r="BY38" i="9"/>
  <c r="BY75" i="9"/>
  <c r="DP75" i="9"/>
  <c r="CV75" i="9"/>
  <c r="CH75" i="9"/>
  <c r="DG75" i="9"/>
  <c r="BQ20" i="9"/>
  <c r="BY20" i="9"/>
  <c r="CH20" i="9"/>
  <c r="DG20" i="9"/>
  <c r="CV20" i="9"/>
  <c r="DP20" i="9"/>
  <c r="BR18" i="9"/>
  <c r="BS18" i="9" s="1"/>
  <c r="BT18" i="9" s="1"/>
  <c r="BR31" i="9"/>
  <c r="BS31" i="9" s="1"/>
  <c r="BC41" i="9"/>
  <c r="B41" i="9" s="1"/>
  <c r="AD95" i="9"/>
  <c r="X95" i="9"/>
  <c r="AX95" i="9"/>
  <c r="AH95" i="9"/>
  <c r="AF95" i="9"/>
  <c r="AK95" i="9"/>
  <c r="AQ95" i="9"/>
  <c r="AP95" i="9"/>
  <c r="AJ95" i="9"/>
  <c r="AZ95" i="9"/>
  <c r="AT95" i="9"/>
  <c r="AR95" i="9"/>
  <c r="AO95" i="9"/>
  <c r="AI95" i="9"/>
  <c r="AS95" i="9"/>
  <c r="AM95" i="9"/>
  <c r="AW95" i="9"/>
  <c r="Z95" i="9"/>
  <c r="Y95" i="9"/>
  <c r="V95" i="9"/>
  <c r="P95" i="9"/>
  <c r="O95" i="9"/>
  <c r="AA95" i="9"/>
  <c r="B95" i="9"/>
  <c r="AN95" i="9"/>
  <c r="AC95" i="9"/>
  <c r="Q95" i="9"/>
  <c r="K95" i="9"/>
  <c r="N95" i="9"/>
  <c r="AY95" i="9"/>
  <c r="AB95" i="9"/>
  <c r="W95" i="9"/>
  <c r="M95" i="9"/>
  <c r="S95" i="9"/>
  <c r="AG95" i="9"/>
  <c r="AL95" i="9"/>
  <c r="AE95" i="9"/>
  <c r="T95" i="9"/>
  <c r="R95" i="9"/>
  <c r="AD50" i="9"/>
  <c r="AW50" i="9"/>
  <c r="AH50" i="9"/>
  <c r="AF50" i="9"/>
  <c r="AE50" i="9"/>
  <c r="AC50" i="9"/>
  <c r="S50" i="9"/>
  <c r="Q50" i="9"/>
  <c r="AP50" i="9"/>
  <c r="AG50" i="9"/>
  <c r="AX50" i="9"/>
  <c r="AB50" i="9"/>
  <c r="Z50" i="9"/>
  <c r="Y50" i="9"/>
  <c r="W50" i="9"/>
  <c r="T50" i="9"/>
  <c r="O50" i="9"/>
  <c r="V50" i="9"/>
  <c r="AS50" i="9"/>
  <c r="AJ50" i="9"/>
  <c r="X50" i="9"/>
  <c r="AY50" i="9"/>
  <c r="AT50" i="9"/>
  <c r="AR50" i="9"/>
  <c r="AQ50" i="9"/>
  <c r="AO50" i="9"/>
  <c r="P50" i="9"/>
  <c r="R50" i="9"/>
  <c r="M50" i="9"/>
  <c r="AM50" i="9"/>
  <c r="AA50" i="9"/>
  <c r="AZ50" i="9"/>
  <c r="AN50" i="9"/>
  <c r="AL50" i="9"/>
  <c r="AK50" i="9"/>
  <c r="AI50" i="9"/>
  <c r="K50" i="9"/>
  <c r="N50" i="9"/>
  <c r="BQ74" i="9"/>
  <c r="BR74" i="9" s="1"/>
  <c r="BS74" i="9" s="1"/>
  <c r="BT74" i="9" s="1"/>
  <c r="BU74" i="9" s="1"/>
  <c r="CV74" i="9"/>
  <c r="DG74" i="9"/>
  <c r="DP74" i="9"/>
  <c r="CH74" i="9"/>
  <c r="CI74" i="9" s="1"/>
  <c r="BY74" i="9"/>
  <c r="BQ87" i="9"/>
  <c r="BR87" i="9" s="1"/>
  <c r="BS87" i="9" s="1"/>
  <c r="DP87" i="9"/>
  <c r="CV87" i="9"/>
  <c r="BY87" i="9"/>
  <c r="DG87" i="9"/>
  <c r="DH87" i="9" s="1"/>
  <c r="DI87" i="9" s="1"/>
  <c r="CH87" i="9"/>
  <c r="AD58" i="9"/>
  <c r="AY58" i="9"/>
  <c r="AH58" i="9"/>
  <c r="AF58" i="9"/>
  <c r="AE58" i="9"/>
  <c r="AC58" i="9"/>
  <c r="AP58" i="9"/>
  <c r="AJ58" i="9"/>
  <c r="X58" i="9"/>
  <c r="AW58" i="9"/>
  <c r="AT58" i="9"/>
  <c r="AR58" i="9"/>
  <c r="AQ58" i="9"/>
  <c r="AO58" i="9"/>
  <c r="AS58" i="9"/>
  <c r="AM58" i="9"/>
  <c r="AA58" i="9"/>
  <c r="AX58" i="9"/>
  <c r="Z58" i="9"/>
  <c r="W58" i="9"/>
  <c r="S58" i="9"/>
  <c r="V58" i="9"/>
  <c r="Q58" i="9"/>
  <c r="AN58" i="9"/>
  <c r="AK58" i="9"/>
  <c r="O58" i="9"/>
  <c r="M58" i="9"/>
  <c r="P58" i="9"/>
  <c r="AZ58" i="9"/>
  <c r="AB58" i="9"/>
  <c r="Y58" i="9"/>
  <c r="R58" i="9"/>
  <c r="T58" i="9"/>
  <c r="AG58" i="9"/>
  <c r="AL58" i="9"/>
  <c r="AI58" i="9"/>
  <c r="N58" i="9"/>
  <c r="K58" i="9"/>
  <c r="BT48" i="9"/>
  <c r="BU48" i="9" s="1"/>
  <c r="BV48" i="9" s="1"/>
  <c r="BW48" i="9" s="1"/>
  <c r="AS96" i="9"/>
  <c r="AJ96" i="9"/>
  <c r="AW96" i="9"/>
  <c r="B96" i="9"/>
  <c r="AH96" i="9"/>
  <c r="AF96" i="9"/>
  <c r="AE96" i="9"/>
  <c r="W96" i="9"/>
  <c r="N96" i="9"/>
  <c r="K96" i="9"/>
  <c r="AM96" i="9"/>
  <c r="AX96" i="9"/>
  <c r="AB96" i="9"/>
  <c r="Z96" i="9"/>
  <c r="AQ96" i="9"/>
  <c r="AI96" i="9"/>
  <c r="S96" i="9"/>
  <c r="V96" i="9"/>
  <c r="Q96" i="9"/>
  <c r="AD96" i="9"/>
  <c r="X96" i="9"/>
  <c r="AY96" i="9"/>
  <c r="AT96" i="9"/>
  <c r="AR96" i="9"/>
  <c r="AO96" i="9"/>
  <c r="Y96" i="9"/>
  <c r="O96" i="9"/>
  <c r="M96" i="9"/>
  <c r="P96" i="9"/>
  <c r="AP96" i="9"/>
  <c r="AG96" i="9"/>
  <c r="AA96" i="9"/>
  <c r="AZ96" i="9"/>
  <c r="AN96" i="9"/>
  <c r="AL96" i="9"/>
  <c r="AC96" i="9"/>
  <c r="AK96" i="9"/>
  <c r="R96" i="9"/>
  <c r="T96" i="9"/>
  <c r="BQ85" i="9"/>
  <c r="BR85" i="9" s="1"/>
  <c r="BS85" i="9" s="1"/>
  <c r="BT85" i="9" s="1"/>
  <c r="DP85" i="9"/>
  <c r="DG85" i="9"/>
  <c r="CV85" i="9"/>
  <c r="BY85" i="9"/>
  <c r="BZ85" i="9" s="1"/>
  <c r="CH85" i="9"/>
  <c r="BR53" i="9"/>
  <c r="BS53" i="9" s="1"/>
  <c r="BT53" i="9" s="1"/>
  <c r="AJ51" i="9"/>
  <c r="AY51" i="9"/>
  <c r="AH51" i="9"/>
  <c r="AF51" i="9"/>
  <c r="AE51" i="9"/>
  <c r="AC51" i="9"/>
  <c r="N51" i="9"/>
  <c r="T51" i="9"/>
  <c r="O51" i="9"/>
  <c r="AM51" i="9"/>
  <c r="AZ51" i="9"/>
  <c r="AB51" i="9"/>
  <c r="Z51" i="9"/>
  <c r="Y51" i="9"/>
  <c r="W51" i="9"/>
  <c r="V51" i="9"/>
  <c r="K51" i="9"/>
  <c r="AP51" i="9"/>
  <c r="AD51" i="9"/>
  <c r="X51" i="9"/>
  <c r="AW51" i="9"/>
  <c r="AT51" i="9"/>
  <c r="AR51" i="9"/>
  <c r="AQ51" i="9"/>
  <c r="AO51" i="9"/>
  <c r="Q51" i="9"/>
  <c r="P51" i="9"/>
  <c r="AS51" i="9"/>
  <c r="AG51" i="9"/>
  <c r="AA51" i="9"/>
  <c r="AX51" i="9"/>
  <c r="AN51" i="9"/>
  <c r="AL51" i="9"/>
  <c r="AK51" i="9"/>
  <c r="AI51" i="9"/>
  <c r="R51" i="9"/>
  <c r="M51" i="9"/>
  <c r="S51" i="9"/>
  <c r="AJ12" i="9"/>
  <c r="X12" i="9"/>
  <c r="AY12" i="9"/>
  <c r="AP12" i="9"/>
  <c r="AD12" i="9"/>
  <c r="AW12" i="9"/>
  <c r="AS12" i="9"/>
  <c r="AG12" i="9"/>
  <c r="AX12" i="9"/>
  <c r="Z12" i="9"/>
  <c r="AA32" i="9" s="1"/>
  <c r="AB12" i="9"/>
  <c r="AO12" i="9"/>
  <c r="AP32" i="9" s="1"/>
  <c r="AH12" i="9"/>
  <c r="R12" i="9"/>
  <c r="R23" i="9" s="1"/>
  <c r="M12" i="9"/>
  <c r="T12" i="9"/>
  <c r="T23" i="9" s="1"/>
  <c r="AM12" i="9"/>
  <c r="AR12" i="9"/>
  <c r="AR32" i="9" s="1"/>
  <c r="AQ12" i="9"/>
  <c r="AK12" i="9"/>
  <c r="AI12" i="9"/>
  <c r="AI32" i="9" s="1"/>
  <c r="N12" i="9"/>
  <c r="O12" i="9"/>
  <c r="S12" i="9"/>
  <c r="S23" i="9" s="1"/>
  <c r="AL12" i="9"/>
  <c r="AL32" i="9" s="1"/>
  <c r="AE12" i="9"/>
  <c r="Y12" i="9"/>
  <c r="AC12" i="9"/>
  <c r="AC32" i="9" s="1"/>
  <c r="Q12" i="9"/>
  <c r="Q23" i="9" s="1"/>
  <c r="K12" i="9"/>
  <c r="AA12" i="9"/>
  <c r="AZ12" i="9"/>
  <c r="AF12" i="9"/>
  <c r="AF32" i="9" s="1"/>
  <c r="AT12" i="9"/>
  <c r="AN12" i="9"/>
  <c r="W12" i="9"/>
  <c r="W23" i="9" s="1"/>
  <c r="V12" i="9"/>
  <c r="P12" i="9"/>
  <c r="BQ54" i="9"/>
  <c r="DG54" i="9"/>
  <c r="DP54" i="9"/>
  <c r="BY54" i="9"/>
  <c r="CV54" i="9"/>
  <c r="CW54" i="9" s="1"/>
  <c r="CH54" i="9"/>
  <c r="BS32" i="9"/>
  <c r="BT32" i="9" s="1"/>
  <c r="BU32" i="9" s="1"/>
  <c r="BC44" i="9"/>
  <c r="B44" i="9" s="1"/>
  <c r="BC39" i="9"/>
  <c r="B39" i="9" s="1"/>
  <c r="BQ45" i="9"/>
  <c r="BR45" i="9" s="1"/>
  <c r="BS45" i="9" s="1"/>
  <c r="BT45" i="9" s="1"/>
  <c r="BY45" i="9"/>
  <c r="CH45" i="9"/>
  <c r="CV45" i="9"/>
  <c r="DP45" i="9"/>
  <c r="DQ45" i="9" s="1"/>
  <c r="DG45" i="9"/>
  <c r="BR81" i="9"/>
  <c r="BS81" i="9" s="1"/>
  <c r="AJ60" i="9"/>
  <c r="X60" i="9"/>
  <c r="AY60" i="9"/>
  <c r="AP60" i="9"/>
  <c r="AD60" i="9"/>
  <c r="AW60" i="9"/>
  <c r="AS60" i="9"/>
  <c r="AG60" i="9"/>
  <c r="AX60" i="9"/>
  <c r="AM60" i="9"/>
  <c r="AZ60" i="9"/>
  <c r="AB60" i="9"/>
  <c r="Z60" i="9"/>
  <c r="Y60" i="9"/>
  <c r="W60" i="9"/>
  <c r="R60" i="9"/>
  <c r="M60" i="9"/>
  <c r="AA60" i="9"/>
  <c r="AT60" i="9"/>
  <c r="AR60" i="9"/>
  <c r="AQ60" i="9"/>
  <c r="AO60" i="9"/>
  <c r="N60" i="9"/>
  <c r="K60" i="9"/>
  <c r="AN60" i="9"/>
  <c r="AL60" i="9"/>
  <c r="AK60" i="9"/>
  <c r="AI60" i="9"/>
  <c r="S60" i="9"/>
  <c r="Q60" i="9"/>
  <c r="V60" i="9"/>
  <c r="AH60" i="9"/>
  <c r="AF60" i="9"/>
  <c r="AE60" i="9"/>
  <c r="AC60" i="9"/>
  <c r="O60" i="9"/>
  <c r="P60" i="9"/>
  <c r="T60" i="9"/>
  <c r="DP72" i="9"/>
  <c r="CH72" i="9"/>
  <c r="BY72" i="9"/>
  <c r="DG72" i="9"/>
  <c r="CV72" i="9"/>
  <c r="BQ63" i="9"/>
  <c r="BR63" i="9" s="1"/>
  <c r="BS63" i="9" s="1"/>
  <c r="BT63" i="9" s="1"/>
  <c r="BU63" i="9" s="1"/>
  <c r="CH63" i="9"/>
  <c r="BY63" i="9"/>
  <c r="DP63" i="9"/>
  <c r="DG63" i="9"/>
  <c r="CV63" i="9"/>
  <c r="BR76" i="9"/>
  <c r="BS76" i="9" s="1"/>
  <c r="BQ98" i="9"/>
  <c r="BR98" i="9" s="1"/>
  <c r="DP98" i="9"/>
  <c r="CV98" i="9"/>
  <c r="BY98" i="9"/>
  <c r="CH98" i="9"/>
  <c r="CI98" i="9" s="1"/>
  <c r="DG98" i="9"/>
  <c r="BQ34" i="9"/>
  <c r="BR34" i="9" s="1"/>
  <c r="AQ44" i="9"/>
  <c r="AL44" i="9"/>
  <c r="AO44" i="9"/>
  <c r="T44" i="9"/>
  <c r="O44" i="9"/>
  <c r="R44" i="9"/>
  <c r="AN44" i="9"/>
  <c r="P44" i="9"/>
  <c r="N44" i="9"/>
  <c r="Q44" i="9"/>
  <c r="AR44" i="9"/>
  <c r="K44" i="9"/>
  <c r="V44" i="9"/>
  <c r="S44" i="9"/>
  <c r="M44" i="9"/>
  <c r="Z44" i="9"/>
  <c r="AF44" i="9"/>
  <c r="AS44" i="9"/>
  <c r="AZ44" i="9"/>
  <c r="AB44" i="9"/>
  <c r="AH44" i="9"/>
  <c r="Y44" i="9"/>
  <c r="AW44" i="9"/>
  <c r="AC44" i="9"/>
  <c r="AI44" i="9"/>
  <c r="AT44" i="9"/>
  <c r="AJ44" i="9"/>
  <c r="AD44" i="9"/>
  <c r="X44" i="9"/>
  <c r="AX44" i="9"/>
  <c r="AE44" i="9"/>
  <c r="AK44" i="9"/>
  <c r="W44" i="9"/>
  <c r="AP44" i="9"/>
  <c r="AM44" i="9"/>
  <c r="AG44" i="9"/>
  <c r="AA44" i="9"/>
  <c r="AY44" i="9"/>
  <c r="BQ26" i="9"/>
  <c r="BR26" i="9" s="1"/>
  <c r="BY26" i="9"/>
  <c r="DP26" i="9"/>
  <c r="DG26" i="9"/>
  <c r="CV26" i="9"/>
  <c r="CH26" i="9"/>
  <c r="BQ33" i="9"/>
  <c r="BR33" i="9" s="1"/>
  <c r="BS33" i="9" s="1"/>
  <c r="CH33" i="9"/>
  <c r="CV33" i="9"/>
  <c r="DG33" i="9"/>
  <c r="DP33" i="9"/>
  <c r="BY33" i="9"/>
  <c r="CV80" i="9"/>
  <c r="BY80" i="9"/>
  <c r="DP80" i="9"/>
  <c r="CH80" i="9"/>
  <c r="DG80" i="9"/>
  <c r="BQ93" i="9"/>
  <c r="BR93" i="9" s="1"/>
  <c r="CH93" i="9"/>
  <c r="DG93" i="9"/>
  <c r="CV93" i="9"/>
  <c r="BY93" i="9"/>
  <c r="DP93" i="9"/>
  <c r="X15" i="9"/>
  <c r="AY15" i="9"/>
  <c r="AE15" i="9"/>
  <c r="AC15" i="9"/>
  <c r="AB15" i="9"/>
  <c r="W15" i="9"/>
  <c r="AP15" i="9"/>
  <c r="AJ15" i="9"/>
  <c r="AD15" i="9"/>
  <c r="AW15" i="9"/>
  <c r="AQ15" i="9"/>
  <c r="AO15" i="9"/>
  <c r="AN15" i="9"/>
  <c r="AF15" i="9"/>
  <c r="AS15" i="9"/>
  <c r="AM15" i="9"/>
  <c r="AG15" i="9"/>
  <c r="AX15" i="9"/>
  <c r="AA15" i="9"/>
  <c r="AT15" i="9"/>
  <c r="AL15" i="9"/>
  <c r="K15" i="9"/>
  <c r="N15" i="9"/>
  <c r="AK15" i="9"/>
  <c r="AH15" i="9"/>
  <c r="R15" i="9"/>
  <c r="M15" i="9"/>
  <c r="AZ15" i="9"/>
  <c r="Y15" i="9"/>
  <c r="Z15" i="9"/>
  <c r="T15" i="9"/>
  <c r="S15" i="9"/>
  <c r="V15" i="9"/>
  <c r="AI15" i="9"/>
  <c r="AR15" i="9"/>
  <c r="P15" i="9"/>
  <c r="O15" i="9"/>
  <c r="Q15" i="9"/>
  <c r="BS22" i="9"/>
  <c r="BT22" i="9" s="1"/>
  <c r="BQ21" i="9"/>
  <c r="BR21" i="9" s="1"/>
  <c r="DP21" i="9"/>
  <c r="CH21" i="9"/>
  <c r="DG21" i="9"/>
  <c r="CV21" i="9"/>
  <c r="BY21" i="9"/>
  <c r="BQ29" i="9"/>
  <c r="BR29" i="9" s="1"/>
  <c r="BS29" i="9" s="1"/>
  <c r="AJ14" i="9"/>
  <c r="AD14" i="9"/>
  <c r="X14" i="9"/>
  <c r="AX14" i="9"/>
  <c r="AH14" i="9"/>
  <c r="AB14" i="9"/>
  <c r="AI14" i="9"/>
  <c r="W14" i="9"/>
  <c r="P14" i="9"/>
  <c r="T14" i="9"/>
  <c r="AP14" i="9"/>
  <c r="AM14" i="9"/>
  <c r="AG14" i="9"/>
  <c r="AA14" i="9"/>
  <c r="AY14" i="9"/>
  <c r="AO14" i="9"/>
  <c r="AL14" i="9"/>
  <c r="AR14" i="9"/>
  <c r="AQ14" i="9"/>
  <c r="R14" i="9"/>
  <c r="K14" i="9"/>
  <c r="S14" i="9"/>
  <c r="AS14" i="9"/>
  <c r="AZ14" i="9"/>
  <c r="AT14" i="9"/>
  <c r="AF14" i="9"/>
  <c r="AE14" i="9"/>
  <c r="AK14" i="9"/>
  <c r="N14" i="9"/>
  <c r="V14" i="9"/>
  <c r="O14" i="9"/>
  <c r="AW14" i="9"/>
  <c r="AN14" i="9"/>
  <c r="Z14" i="9"/>
  <c r="Y14" i="9"/>
  <c r="AC14" i="9"/>
  <c r="Q14" i="9"/>
  <c r="M14" i="9"/>
  <c r="BQ68" i="9"/>
  <c r="BR68" i="9" s="1"/>
  <c r="BS68" i="9" s="1"/>
  <c r="CH68" i="9"/>
  <c r="DP68" i="9"/>
  <c r="CV68" i="9"/>
  <c r="DG68" i="9"/>
  <c r="DH68" i="9" s="1"/>
  <c r="DI68" i="9" s="1"/>
  <c r="BY68" i="9"/>
  <c r="BS36" i="9"/>
  <c r="BT36" i="9" s="1"/>
  <c r="BQ56" i="9"/>
  <c r="BR56" i="9" s="1"/>
  <c r="BS56" i="9" s="1"/>
  <c r="CH56" i="9"/>
  <c r="BY56" i="9"/>
  <c r="DP56" i="9"/>
  <c r="DG56" i="9"/>
  <c r="CV56" i="9"/>
  <c r="AX35" i="9"/>
  <c r="AC35" i="9"/>
  <c r="AH35" i="9"/>
  <c r="AF35" i="9"/>
  <c r="AK35" i="9"/>
  <c r="Q35" i="9"/>
  <c r="S35" i="9"/>
  <c r="AY35" i="9"/>
  <c r="W35" i="9"/>
  <c r="AB35" i="9"/>
  <c r="Z35" i="9"/>
  <c r="AE35" i="9"/>
  <c r="R35" i="9"/>
  <c r="M35" i="9"/>
  <c r="P35" i="9"/>
  <c r="AP35" i="9"/>
  <c r="AJ35" i="9"/>
  <c r="AD35" i="9"/>
  <c r="X35" i="9"/>
  <c r="AZ35" i="9"/>
  <c r="AO35" i="9"/>
  <c r="AT35" i="9"/>
  <c r="AR35" i="9"/>
  <c r="Y35" i="9"/>
  <c r="N35" i="9"/>
  <c r="T35" i="9"/>
  <c r="O35" i="9"/>
  <c r="AS35" i="9"/>
  <c r="AM35" i="9"/>
  <c r="AG35" i="9"/>
  <c r="AA35" i="9"/>
  <c r="AW35" i="9"/>
  <c r="AI35" i="9"/>
  <c r="AN35" i="9"/>
  <c r="AL35" i="9"/>
  <c r="AQ35" i="9"/>
  <c r="V35" i="9"/>
  <c r="K35" i="9"/>
  <c r="AD16" i="9"/>
  <c r="AY16" i="9"/>
  <c r="AE16" i="9"/>
  <c r="AC16" i="9"/>
  <c r="AH16" i="9"/>
  <c r="AL16" i="9"/>
  <c r="AP16" i="9"/>
  <c r="AJ16" i="9"/>
  <c r="X16" i="9"/>
  <c r="AW16" i="9"/>
  <c r="AQ16" i="9"/>
  <c r="AO16" i="9"/>
  <c r="AT16" i="9"/>
  <c r="Z16" i="9"/>
  <c r="AS16" i="9"/>
  <c r="AM16" i="9"/>
  <c r="AA16" i="9"/>
  <c r="AX16" i="9"/>
  <c r="AG16" i="9"/>
  <c r="AZ16" i="9"/>
  <c r="W16" i="9"/>
  <c r="AF16" i="9"/>
  <c r="P16" i="9"/>
  <c r="T16" i="9"/>
  <c r="AK16" i="9"/>
  <c r="AN16" i="9"/>
  <c r="V16" i="9"/>
  <c r="K16" i="9"/>
  <c r="Y16" i="9"/>
  <c r="AB16" i="9"/>
  <c r="R16" i="9"/>
  <c r="Q16" i="9"/>
  <c r="O16" i="9"/>
  <c r="AI16" i="9"/>
  <c r="AR16" i="9"/>
  <c r="N16" i="9"/>
  <c r="M16" i="9"/>
  <c r="S16" i="9"/>
  <c r="DG99" i="9"/>
  <c r="CH99" i="9"/>
  <c r="DP99" i="9"/>
  <c r="CV99" i="9"/>
  <c r="BY99" i="9"/>
  <c r="BS62" i="9"/>
  <c r="BT62" i="9" s="1"/>
  <c r="BU62" i="9" s="1"/>
  <c r="BQ24" i="9"/>
  <c r="BR24" i="9" s="1"/>
  <c r="BS24" i="9" s="1"/>
  <c r="CH24" i="9"/>
  <c r="CV24" i="9"/>
  <c r="DG24" i="9"/>
  <c r="BY24" i="9"/>
  <c r="BZ24" i="9" s="1"/>
  <c r="DP24" i="9"/>
  <c r="BS40" i="9"/>
  <c r="BT40" i="9" s="1"/>
  <c r="BC38" i="9"/>
  <c r="B38" i="9" s="1"/>
  <c r="BC20" i="9"/>
  <c r="B20" i="9" s="1"/>
  <c r="BU97" i="9"/>
  <c r="BV97" i="9" s="1"/>
  <c r="CV17" i="9"/>
  <c r="BY17" i="9"/>
  <c r="DP17" i="9"/>
  <c r="DG17" i="9"/>
  <c r="CH17" i="9"/>
  <c r="BQ41" i="9"/>
  <c r="BR41" i="9" s="1"/>
  <c r="BY41" i="9"/>
  <c r="CV41" i="9"/>
  <c r="CH41" i="9"/>
  <c r="DP41" i="9"/>
  <c r="DG41" i="9"/>
  <c r="AP71" i="9"/>
  <c r="AJ71" i="9"/>
  <c r="AD71" i="9"/>
  <c r="X71" i="9"/>
  <c r="AY71" i="9"/>
  <c r="AH71" i="9"/>
  <c r="Y71" i="9"/>
  <c r="AR71" i="9"/>
  <c r="AK71" i="9"/>
  <c r="AW71" i="9"/>
  <c r="B71" i="9"/>
  <c r="AT71" i="9"/>
  <c r="AO71" i="9"/>
  <c r="AE71" i="9"/>
  <c r="AQ71" i="9"/>
  <c r="AX71" i="9"/>
  <c r="AL71" i="9"/>
  <c r="AI71" i="9"/>
  <c r="M71" i="9"/>
  <c r="O71" i="9"/>
  <c r="AA71" i="9"/>
  <c r="AN71" i="9"/>
  <c r="W71" i="9"/>
  <c r="T71" i="9"/>
  <c r="N71" i="9"/>
  <c r="AS71" i="9"/>
  <c r="AB71" i="9"/>
  <c r="AC71" i="9"/>
  <c r="V71" i="9"/>
  <c r="P71" i="9"/>
  <c r="S71" i="9"/>
  <c r="AM71" i="9"/>
  <c r="AG71" i="9"/>
  <c r="AZ71" i="9"/>
  <c r="AF71" i="9"/>
  <c r="Z71" i="9"/>
  <c r="Q71" i="9"/>
  <c r="K71" i="9"/>
  <c r="R71" i="9"/>
  <c r="W83" i="9"/>
  <c r="S83" i="9"/>
  <c r="V83" i="9"/>
  <c r="M83" i="9"/>
  <c r="T83" i="9"/>
  <c r="R83" i="9"/>
  <c r="Q83" i="9"/>
  <c r="P83" i="9"/>
  <c r="N83" i="9"/>
  <c r="K83" i="9"/>
  <c r="O83" i="9"/>
  <c r="AD83" i="9"/>
  <c r="X83" i="9"/>
  <c r="AN83" i="9"/>
  <c r="AC83" i="9"/>
  <c r="AZ83" i="9"/>
  <c r="AF83" i="9"/>
  <c r="AO83" i="9"/>
  <c r="AP83" i="9"/>
  <c r="AG83" i="9"/>
  <c r="AA83" i="9"/>
  <c r="AE83" i="9"/>
  <c r="B83" i="9"/>
  <c r="AW83" i="9"/>
  <c r="AH83" i="9"/>
  <c r="AR83" i="9"/>
  <c r="AS83" i="9"/>
  <c r="AJ83" i="9"/>
  <c r="AQ83" i="9"/>
  <c r="AL83" i="9"/>
  <c r="AX83" i="9"/>
  <c r="Y83" i="9"/>
  <c r="AT83" i="9"/>
  <c r="AM83" i="9"/>
  <c r="AB83" i="9"/>
  <c r="Z83" i="9"/>
  <c r="AY83" i="9"/>
  <c r="AK83" i="9"/>
  <c r="AI83" i="9"/>
  <c r="CH89" i="9"/>
  <c r="BY89" i="9"/>
  <c r="DP89" i="9"/>
  <c r="CV89" i="9"/>
  <c r="DG89" i="9"/>
  <c r="BC14" i="9"/>
  <c r="B14" i="9" s="1"/>
  <c r="BQ49" i="9"/>
  <c r="BR49" i="9" s="1"/>
  <c r="BQ23" i="9"/>
  <c r="CH23" i="9"/>
  <c r="DP23" i="9"/>
  <c r="CV23" i="9"/>
  <c r="BY23" i="9"/>
  <c r="BZ23" i="9" s="1"/>
  <c r="DG23" i="9"/>
  <c r="BR66" i="9"/>
  <c r="CA66" i="9" s="1"/>
  <c r="CW66" i="9"/>
  <c r="BQ94" i="9"/>
  <c r="BR94" i="9" s="1"/>
  <c r="CH94" i="9"/>
  <c r="DG94" i="9"/>
  <c r="BY94" i="9"/>
  <c r="DP94" i="9"/>
  <c r="DQ94" i="9" s="1"/>
  <c r="CV94" i="9"/>
  <c r="CH88" i="9"/>
  <c r="DG88" i="9"/>
  <c r="DP88" i="9"/>
  <c r="BY88" i="9"/>
  <c r="CV88" i="9"/>
  <c r="AS38" i="9"/>
  <c r="AJ38" i="9"/>
  <c r="X38" i="9"/>
  <c r="AY38" i="9"/>
  <c r="AC38" i="9"/>
  <c r="AH38" i="9"/>
  <c r="AF38" i="9"/>
  <c r="AK38" i="9"/>
  <c r="P38" i="9"/>
  <c r="R38" i="9"/>
  <c r="V38" i="9"/>
  <c r="AM38" i="9"/>
  <c r="AA38" i="9"/>
  <c r="AZ38" i="9"/>
  <c r="W38" i="9"/>
  <c r="AB38" i="9"/>
  <c r="Z38" i="9"/>
  <c r="AE38" i="9"/>
  <c r="K38" i="9"/>
  <c r="N38" i="9"/>
  <c r="AD38" i="9"/>
  <c r="AW38" i="9"/>
  <c r="AO38" i="9"/>
  <c r="AT38" i="9"/>
  <c r="AR38" i="9"/>
  <c r="Y38" i="9"/>
  <c r="S38" i="9"/>
  <c r="Q38" i="9"/>
  <c r="AP38" i="9"/>
  <c r="AG38" i="9"/>
  <c r="AX38" i="9"/>
  <c r="AI38" i="9"/>
  <c r="AN38" i="9"/>
  <c r="AL38" i="9"/>
  <c r="AQ38" i="9"/>
  <c r="T38" i="9"/>
  <c r="O38" i="9"/>
  <c r="M38" i="9"/>
  <c r="BQ75" i="9"/>
  <c r="BR75" i="9" s="1"/>
  <c r="BS75" i="9" s="1"/>
  <c r="BR20" i="9"/>
  <c r="BS20" i="9" s="1"/>
  <c r="BQ42" i="9"/>
  <c r="BR42" i="9" s="1"/>
  <c r="CH42" i="9"/>
  <c r="DP42" i="9"/>
  <c r="BY42" i="9"/>
  <c r="DG42" i="9"/>
  <c r="CV42" i="9"/>
  <c r="BC17" i="9"/>
  <c r="B17" i="9" s="1"/>
  <c r="DP70" i="9"/>
  <c r="CV70" i="9"/>
  <c r="DG70" i="9"/>
  <c r="CH70" i="9"/>
  <c r="BY70" i="9"/>
  <c r="AY61" i="9"/>
  <c r="AH61" i="9"/>
  <c r="AF61" i="9"/>
  <c r="AE61" i="9"/>
  <c r="AC61" i="9"/>
  <c r="T61" i="9"/>
  <c r="R61" i="9"/>
  <c r="AZ61" i="9"/>
  <c r="AB61" i="9"/>
  <c r="Z61" i="9"/>
  <c r="Y61" i="9"/>
  <c r="W61" i="9"/>
  <c r="V61" i="9"/>
  <c r="P61" i="9"/>
  <c r="O61" i="9"/>
  <c r="AP61" i="9"/>
  <c r="AJ61" i="9"/>
  <c r="AD61" i="9"/>
  <c r="X61" i="9"/>
  <c r="AW61" i="9"/>
  <c r="AT61" i="9"/>
  <c r="AR61" i="9"/>
  <c r="AQ61" i="9"/>
  <c r="AO61" i="9"/>
  <c r="Q61" i="9"/>
  <c r="K61" i="9"/>
  <c r="N61" i="9"/>
  <c r="AS61" i="9"/>
  <c r="AM61" i="9"/>
  <c r="AG61" i="9"/>
  <c r="AA61" i="9"/>
  <c r="AX61" i="9"/>
  <c r="AN61" i="9"/>
  <c r="AL61" i="9"/>
  <c r="AK61" i="9"/>
  <c r="AI61" i="9"/>
  <c r="M61" i="9"/>
  <c r="S61" i="9"/>
  <c r="BQ95" i="9"/>
  <c r="BR95" i="9" s="1"/>
  <c r="BS95" i="9" s="1"/>
  <c r="BT95" i="9" s="1"/>
  <c r="BU95" i="9" s="1"/>
  <c r="DG95" i="9"/>
  <c r="CV95" i="9"/>
  <c r="DP95" i="9"/>
  <c r="BY95" i="9"/>
  <c r="BZ95" i="9" s="1"/>
  <c r="CA95" i="9" s="1"/>
  <c r="CB95" i="9" s="1"/>
  <c r="CC95" i="9" s="1"/>
  <c r="CH95" i="9"/>
  <c r="BR50" i="9"/>
  <c r="BS50" i="9" s="1"/>
  <c r="X13" i="9"/>
  <c r="AY13" i="9"/>
  <c r="AF13" i="9"/>
  <c r="AK13" i="9"/>
  <c r="AO13" i="9"/>
  <c r="AT13" i="9"/>
  <c r="P13" i="9"/>
  <c r="S13" i="9"/>
  <c r="M13" i="9"/>
  <c r="AA13" i="9"/>
  <c r="AZ13" i="9"/>
  <c r="Z13" i="9"/>
  <c r="AE13" i="9"/>
  <c r="AI13" i="9"/>
  <c r="AB13" i="9"/>
  <c r="K13" i="9"/>
  <c r="N13" i="9"/>
  <c r="AP13" i="9"/>
  <c r="AJ13" i="9"/>
  <c r="AD13" i="9"/>
  <c r="AW13" i="9"/>
  <c r="AR13" i="9"/>
  <c r="AH13" i="9"/>
  <c r="Y13" i="9"/>
  <c r="AC13" i="9"/>
  <c r="O13" i="9"/>
  <c r="V13" i="9"/>
  <c r="AS13" i="9"/>
  <c r="AM13" i="9"/>
  <c r="AG13" i="9"/>
  <c r="AX13" i="9"/>
  <c r="AL13" i="9"/>
  <c r="AQ13" i="9"/>
  <c r="AN13" i="9"/>
  <c r="W13" i="9"/>
  <c r="T13" i="9"/>
  <c r="R13" i="9"/>
  <c r="Q13" i="9"/>
  <c r="AP87" i="9"/>
  <c r="AJ87" i="9"/>
  <c r="AD87" i="9"/>
  <c r="AY87" i="9"/>
  <c r="B87" i="9"/>
  <c r="AH87" i="9"/>
  <c r="AF87" i="9"/>
  <c r="AK87" i="9"/>
  <c r="AQ87" i="9"/>
  <c r="X87" i="9"/>
  <c r="AW87" i="9"/>
  <c r="AT87" i="9"/>
  <c r="AR87" i="9"/>
  <c r="AO87" i="9"/>
  <c r="AI87" i="9"/>
  <c r="AA87" i="9"/>
  <c r="AX87" i="9"/>
  <c r="AG87" i="9"/>
  <c r="Z87" i="9"/>
  <c r="Y87" i="9"/>
  <c r="R87" i="9"/>
  <c r="M87" i="9"/>
  <c r="T87" i="9"/>
  <c r="AZ87" i="9"/>
  <c r="AN87" i="9"/>
  <c r="AC87" i="9"/>
  <c r="N87" i="9"/>
  <c r="P87" i="9"/>
  <c r="S87" i="9"/>
  <c r="AS87" i="9"/>
  <c r="AB87" i="9"/>
  <c r="W87" i="9"/>
  <c r="V87" i="9"/>
  <c r="O87" i="9"/>
  <c r="AM87" i="9"/>
  <c r="AL87" i="9"/>
  <c r="AE87" i="9"/>
  <c r="Q87" i="9"/>
  <c r="K87" i="9"/>
  <c r="BQ58" i="9"/>
  <c r="BR58" i="9" s="1"/>
  <c r="AP69" i="9"/>
  <c r="AD69" i="9"/>
  <c r="AY69" i="9"/>
  <c r="AH69" i="9"/>
  <c r="Y69" i="9"/>
  <c r="AR69" i="9"/>
  <c r="AK69" i="9"/>
  <c r="AJ69" i="9"/>
  <c r="X69" i="9"/>
  <c r="AW69" i="9"/>
  <c r="AT69" i="9"/>
  <c r="AO69" i="9"/>
  <c r="AE69" i="9"/>
  <c r="AQ69" i="9"/>
  <c r="AM69" i="9"/>
  <c r="AA69" i="9"/>
  <c r="AX69" i="9"/>
  <c r="AS69" i="9"/>
  <c r="AL69" i="9"/>
  <c r="AI69" i="9"/>
  <c r="V69" i="9"/>
  <c r="P69" i="9"/>
  <c r="O69" i="9"/>
  <c r="AN69" i="9"/>
  <c r="W69" i="9"/>
  <c r="Q69" i="9"/>
  <c r="K69" i="9"/>
  <c r="N69" i="9"/>
  <c r="B69" i="9"/>
  <c r="AB69" i="9"/>
  <c r="AC69" i="9"/>
  <c r="M69" i="9"/>
  <c r="S69" i="9"/>
  <c r="AG69" i="9"/>
  <c r="AZ69" i="9"/>
  <c r="AF69" i="9"/>
  <c r="Z69" i="9"/>
  <c r="T69" i="9"/>
  <c r="R69" i="9"/>
  <c r="BQ96" i="9"/>
  <c r="BR96" i="9" s="1"/>
  <c r="BS96" i="9" s="1"/>
  <c r="DP96" i="9"/>
  <c r="CV96" i="9"/>
  <c r="DG96" i="9"/>
  <c r="CH96" i="9"/>
  <c r="BY96" i="9"/>
  <c r="BQ43" i="9"/>
  <c r="BR43" i="9" s="1"/>
  <c r="BS43" i="9" s="1"/>
  <c r="DG43" i="9"/>
  <c r="CH43" i="9"/>
  <c r="CV43" i="9"/>
  <c r="BY43" i="9"/>
  <c r="DP43" i="9"/>
  <c r="X37" i="9"/>
  <c r="AY37" i="9"/>
  <c r="AP37" i="9"/>
  <c r="AJ37" i="9"/>
  <c r="AD37" i="9"/>
  <c r="AW37" i="9"/>
  <c r="AS37" i="9"/>
  <c r="AM37" i="9"/>
  <c r="AG37" i="9"/>
  <c r="AX37" i="9"/>
  <c r="W37" i="9"/>
  <c r="AB37" i="9"/>
  <c r="Z37" i="9"/>
  <c r="AE37" i="9"/>
  <c r="R37" i="9"/>
  <c r="M37" i="9"/>
  <c r="T37" i="9"/>
  <c r="AO37" i="9"/>
  <c r="AT37" i="9"/>
  <c r="AR37" i="9"/>
  <c r="Y37" i="9"/>
  <c r="N37" i="9"/>
  <c r="P37" i="9"/>
  <c r="S37" i="9"/>
  <c r="AA37" i="9"/>
  <c r="AZ37" i="9"/>
  <c r="AI37" i="9"/>
  <c r="AN37" i="9"/>
  <c r="AL37" i="9"/>
  <c r="AQ37" i="9"/>
  <c r="V37" i="9"/>
  <c r="K37" i="9"/>
  <c r="AC37" i="9"/>
  <c r="AH37" i="9"/>
  <c r="AF37" i="9"/>
  <c r="AK37" i="9"/>
  <c r="Q37" i="9"/>
  <c r="O37" i="9"/>
  <c r="BQ51" i="9"/>
  <c r="BR51" i="9" s="1"/>
  <c r="CH51" i="9"/>
  <c r="DP51" i="9"/>
  <c r="BY51" i="9"/>
  <c r="CV51" i="9"/>
  <c r="DG51" i="9"/>
  <c r="DP12" i="9"/>
  <c r="CV12" i="9"/>
  <c r="BY12" i="9"/>
  <c r="BE12" i="9"/>
  <c r="BD22" i="9" s="1"/>
  <c r="BC22" i="9" s="1"/>
  <c r="B22" i="9" s="1"/>
  <c r="CH12" i="9"/>
  <c r="DG12" i="9"/>
  <c r="BR54" i="9"/>
  <c r="BS54" i="9" s="1"/>
  <c r="T82" i="9"/>
  <c r="O82" i="9"/>
  <c r="P82" i="9"/>
  <c r="S82" i="9"/>
  <c r="K82" i="9"/>
  <c r="R82" i="9"/>
  <c r="Q82" i="9"/>
  <c r="M82" i="9"/>
  <c r="V82" i="9"/>
  <c r="AJ82" i="9"/>
  <c r="AD82" i="9"/>
  <c r="X82" i="9"/>
  <c r="AQ82" i="9"/>
  <c r="AI82" i="9"/>
  <c r="AL82" i="9"/>
  <c r="AY82" i="9"/>
  <c r="AF82" i="9"/>
  <c r="AO82" i="9"/>
  <c r="AP82" i="9"/>
  <c r="AM82" i="9"/>
  <c r="AG82" i="9"/>
  <c r="AA82" i="9"/>
  <c r="AN82" i="9"/>
  <c r="AB82" i="9"/>
  <c r="Z82" i="9"/>
  <c r="AZ82" i="9"/>
  <c r="AH82" i="9"/>
  <c r="AR82" i="9"/>
  <c r="AS82" i="9"/>
  <c r="B82" i="9"/>
  <c r="AW82" i="9"/>
  <c r="W82" i="9"/>
  <c r="AT82" i="9"/>
  <c r="N82" i="9"/>
  <c r="AK82" i="9"/>
  <c r="AC82" i="9"/>
  <c r="AX82" i="9"/>
  <c r="AE82" i="9"/>
  <c r="Y82" i="9"/>
  <c r="BQ91" i="9"/>
  <c r="BR91" i="9" s="1"/>
  <c r="DG91" i="9"/>
  <c r="BY91" i="9"/>
  <c r="CH91" i="9"/>
  <c r="DP91" i="9"/>
  <c r="CV91" i="9"/>
  <c r="AP59" i="9"/>
  <c r="X59" i="9"/>
  <c r="AW59" i="9"/>
  <c r="AH59" i="9"/>
  <c r="AF59" i="9"/>
  <c r="AE59" i="9"/>
  <c r="AC59" i="9"/>
  <c r="T59" i="9"/>
  <c r="N59" i="9"/>
  <c r="AS59" i="9"/>
  <c r="AA59" i="9"/>
  <c r="AX59" i="9"/>
  <c r="AB59" i="9"/>
  <c r="Z59" i="9"/>
  <c r="Y59" i="9"/>
  <c r="W59" i="9"/>
  <c r="V59" i="9"/>
  <c r="P59" i="9"/>
  <c r="S59" i="9"/>
  <c r="AJ59" i="9"/>
  <c r="AD59" i="9"/>
  <c r="AY59" i="9"/>
  <c r="AT59" i="9"/>
  <c r="AR59" i="9"/>
  <c r="AQ59" i="9"/>
  <c r="AO59" i="9"/>
  <c r="Q59" i="9"/>
  <c r="K59" i="9"/>
  <c r="R59" i="9"/>
  <c r="AM59" i="9"/>
  <c r="AG59" i="9"/>
  <c r="AZ59" i="9"/>
  <c r="AN59" i="9"/>
  <c r="AL59" i="9"/>
  <c r="AK59" i="9"/>
  <c r="AI59" i="9"/>
  <c r="M59" i="9"/>
  <c r="O59" i="9"/>
  <c r="BC33" i="9"/>
  <c r="B33" i="9" s="1"/>
  <c r="BW47" i="9"/>
  <c r="AB11" i="4"/>
  <c r="H11" i="6"/>
  <c r="AE11" i="6"/>
  <c r="AG11" i="6"/>
  <c r="C89" i="6"/>
  <c r="X11" i="4"/>
  <c r="AR11" i="6"/>
  <c r="R11" i="6"/>
  <c r="T11" i="6"/>
  <c r="P11" i="6"/>
  <c r="AH11" i="4"/>
  <c r="AG11" i="4"/>
  <c r="P11" i="4"/>
  <c r="AR11" i="4"/>
  <c r="AH11" i="6"/>
  <c r="AO11" i="6"/>
  <c r="C80" i="6"/>
  <c r="AI11" i="6"/>
  <c r="O11" i="4"/>
  <c r="AL11" i="6"/>
  <c r="AQ11" i="6"/>
  <c r="AS11" i="4"/>
  <c r="G11" i="4"/>
  <c r="V11" i="4"/>
  <c r="AB11" i="6"/>
  <c r="AO11" i="4"/>
  <c r="C80" i="4"/>
  <c r="AI11" i="4"/>
  <c r="O11" i="6"/>
  <c r="AL11" i="4"/>
  <c r="AQ11" i="4"/>
  <c r="AS11" i="6"/>
  <c r="G11" i="6"/>
  <c r="V11" i="6"/>
  <c r="R11" i="4"/>
  <c r="H11" i="4"/>
  <c r="AE11" i="4"/>
  <c r="T11" i="4"/>
  <c r="C89" i="4"/>
  <c r="X11" i="6"/>
  <c r="CA24" i="9" l="1"/>
  <c r="BD27" i="9"/>
  <c r="BD28" i="9"/>
  <c r="AS22" i="9"/>
  <c r="Z22" i="9"/>
  <c r="AM22" i="9"/>
  <c r="AJ22" i="9"/>
  <c r="AF22" i="9"/>
  <c r="S22" i="9"/>
  <c r="X22" i="9"/>
  <c r="W22" i="9"/>
  <c r="AC22" i="9"/>
  <c r="AA22" i="9"/>
  <c r="AO22" i="9"/>
  <c r="AD22" i="9"/>
  <c r="T22" i="9"/>
  <c r="R22" i="9"/>
  <c r="BD30" i="9"/>
  <c r="BD26" i="9"/>
  <c r="BD29" i="9"/>
  <c r="BD25" i="9"/>
  <c r="Q22" i="9"/>
  <c r="AI22" i="9"/>
  <c r="AG22" i="9"/>
  <c r="AP22" i="9"/>
  <c r="AL22" i="9"/>
  <c r="AR22" i="9"/>
  <c r="AW23" i="9"/>
  <c r="AX23" i="9"/>
  <c r="BD46" i="9"/>
  <c r="BD23" i="9"/>
  <c r="AI23" i="9"/>
  <c r="AM23" i="9"/>
  <c r="X23" i="9"/>
  <c r="AF23" i="9"/>
  <c r="AC23" i="9"/>
  <c r="AP23" i="9"/>
  <c r="BD65" i="9"/>
  <c r="BD31" i="9"/>
  <c r="AO32" i="9"/>
  <c r="Z32" i="9"/>
  <c r="AM32" i="9"/>
  <c r="BD47" i="9"/>
  <c r="BD24" i="9"/>
  <c r="AO23" i="9"/>
  <c r="AJ23" i="9"/>
  <c r="AG23" i="9"/>
  <c r="AG32" i="9"/>
  <c r="W32" i="9"/>
  <c r="X32" i="9"/>
  <c r="AR23" i="9"/>
  <c r="AS23" i="9"/>
  <c r="AL23" i="9"/>
  <c r="AS32" i="9"/>
  <c r="AD32" i="9"/>
  <c r="AJ32" i="9"/>
  <c r="AA23" i="9"/>
  <c r="Z23" i="9"/>
  <c r="AD23" i="9"/>
  <c r="BD66" i="9"/>
  <c r="BD32" i="9"/>
  <c r="BC32" i="9" s="1"/>
  <c r="B32" i="9" s="1"/>
  <c r="DH42" i="9"/>
  <c r="CW21" i="9"/>
  <c r="CX21" i="9" s="1"/>
  <c r="BZ93" i="9"/>
  <c r="CA93" i="9" s="1"/>
  <c r="CW52" i="9"/>
  <c r="CX52" i="9" s="1"/>
  <c r="CY52" i="9" s="1"/>
  <c r="CZ52" i="9" s="1"/>
  <c r="DA52" i="9" s="1"/>
  <c r="BZ52" i="9"/>
  <c r="CA52" i="9" s="1"/>
  <c r="CI18" i="9"/>
  <c r="CJ18" i="9" s="1"/>
  <c r="CK18" i="9" s="1"/>
  <c r="CL18" i="9" s="1"/>
  <c r="CI52" i="9"/>
  <c r="CJ52" i="9" s="1"/>
  <c r="CK52" i="9" s="1"/>
  <c r="CL52" i="9" s="1"/>
  <c r="CM52" i="9" s="1"/>
  <c r="DQ73" i="9"/>
  <c r="DR73" i="9" s="1"/>
  <c r="DS73" i="9" s="1"/>
  <c r="CW18" i="9"/>
  <c r="BZ42" i="9"/>
  <c r="CA42" i="9" s="1"/>
  <c r="DQ60" i="9"/>
  <c r="DR60" i="9" s="1"/>
  <c r="DH60" i="9"/>
  <c r="DI60" i="9" s="1"/>
  <c r="BZ60" i="9"/>
  <c r="CW42" i="9"/>
  <c r="CX42" i="9" s="1"/>
  <c r="CI42" i="9"/>
  <c r="CJ42" i="9" s="1"/>
  <c r="BZ33" i="9"/>
  <c r="CA33" i="9" s="1"/>
  <c r="CB33" i="9" s="1"/>
  <c r="CI33" i="9"/>
  <c r="CJ33" i="9" s="1"/>
  <c r="DH98" i="9"/>
  <c r="DI98" i="9" s="1"/>
  <c r="DQ98" i="9"/>
  <c r="DR98" i="9" s="1"/>
  <c r="CW87" i="9"/>
  <c r="CX87" i="9" s="1"/>
  <c r="CY87" i="9" s="1"/>
  <c r="CI20" i="9"/>
  <c r="BZ38" i="9"/>
  <c r="CA38" i="9" s="1"/>
  <c r="DH38" i="9"/>
  <c r="DI38" i="9" s="1"/>
  <c r="BZ81" i="9"/>
  <c r="CA81" i="9" s="1"/>
  <c r="CB81" i="9" s="1"/>
  <c r="CI95" i="9"/>
  <c r="CJ95" i="9" s="1"/>
  <c r="CK95" i="9" s="1"/>
  <c r="CL95" i="9" s="1"/>
  <c r="DH95" i="9"/>
  <c r="DI95" i="9" s="1"/>
  <c r="DJ95" i="9" s="1"/>
  <c r="DK95" i="9" s="1"/>
  <c r="DL95" i="9" s="1"/>
  <c r="DH40" i="9"/>
  <c r="DI40" i="9" s="1"/>
  <c r="DJ40" i="9" s="1"/>
  <c r="DK40" i="9" s="1"/>
  <c r="CI40" i="9"/>
  <c r="CJ40" i="9" s="1"/>
  <c r="DQ79" i="9"/>
  <c r="BZ79" i="9"/>
  <c r="CA79" i="9" s="1"/>
  <c r="CB79" i="9" s="1"/>
  <c r="CW81" i="9"/>
  <c r="CI81" i="9"/>
  <c r="CJ81" i="9" s="1"/>
  <c r="CK81" i="9" s="1"/>
  <c r="DH64" i="9"/>
  <c r="BZ64" i="9"/>
  <c r="CA64" i="9" s="1"/>
  <c r="CB64" i="9" s="1"/>
  <c r="DH26" i="9"/>
  <c r="DI26" i="9" s="1"/>
  <c r="DQ38" i="9"/>
  <c r="DR38" i="9" s="1"/>
  <c r="BZ98" i="9"/>
  <c r="BZ54" i="9"/>
  <c r="CA54" i="9" s="1"/>
  <c r="CB54" i="9" s="1"/>
  <c r="CW85" i="9"/>
  <c r="CX85" i="9" s="1"/>
  <c r="CY85" i="9" s="1"/>
  <c r="CZ85" i="9" s="1"/>
  <c r="CI38" i="9"/>
  <c r="CJ38" i="9" s="1"/>
  <c r="CW26" i="9"/>
  <c r="DH56" i="9"/>
  <c r="DI56" i="9" s="1"/>
  <c r="DJ56" i="9" s="1"/>
  <c r="CW38" i="9"/>
  <c r="CX38" i="9" s="1"/>
  <c r="CW30" i="9"/>
  <c r="CX30" i="9" s="1"/>
  <c r="CY30" i="9" s="1"/>
  <c r="CZ30" i="9" s="1"/>
  <c r="DA30" i="9" s="1"/>
  <c r="DH28" i="9"/>
  <c r="CI96" i="9"/>
  <c r="CJ96" i="9" s="1"/>
  <c r="CK96" i="9" s="1"/>
  <c r="CW51" i="9"/>
  <c r="CX51" i="9" s="1"/>
  <c r="DH63" i="9"/>
  <c r="DI63" i="9" s="1"/>
  <c r="DJ63" i="9" s="1"/>
  <c r="DK63" i="9" s="1"/>
  <c r="DL63" i="9" s="1"/>
  <c r="DQ33" i="9"/>
  <c r="DR33" i="9" s="1"/>
  <c r="CW20" i="9"/>
  <c r="CX20" i="9" s="1"/>
  <c r="CY20" i="9" s="1"/>
  <c r="DQ55" i="9"/>
  <c r="DH36" i="9"/>
  <c r="DI36" i="9" s="1"/>
  <c r="CW36" i="9"/>
  <c r="CX36" i="9" s="1"/>
  <c r="BZ18" i="9"/>
  <c r="CA18" i="9" s="1"/>
  <c r="CB18" i="9" s="1"/>
  <c r="CC18" i="9" s="1"/>
  <c r="DQ18" i="9"/>
  <c r="BZ63" i="9"/>
  <c r="CA63" i="9" s="1"/>
  <c r="CB63" i="9" s="1"/>
  <c r="CC63" i="9" s="1"/>
  <c r="CD63" i="9" s="1"/>
  <c r="DH84" i="9"/>
  <c r="DI84" i="9" s="1"/>
  <c r="DJ84" i="9" s="1"/>
  <c r="CI35" i="9"/>
  <c r="BZ35" i="9"/>
  <c r="CA35" i="9" s="1"/>
  <c r="CB35" i="9" s="1"/>
  <c r="DH73" i="9"/>
  <c r="DI73" i="9" s="1"/>
  <c r="DJ73" i="9" s="1"/>
  <c r="CW94" i="9"/>
  <c r="CI94" i="9"/>
  <c r="CJ94" i="9" s="1"/>
  <c r="DQ24" i="9"/>
  <c r="DR24" i="9" s="1"/>
  <c r="DS24" i="9" s="1"/>
  <c r="CI24" i="9"/>
  <c r="CJ24" i="9" s="1"/>
  <c r="CK24" i="9" s="1"/>
  <c r="CW56" i="9"/>
  <c r="CX56" i="9" s="1"/>
  <c r="CI56" i="9"/>
  <c r="CJ56" i="9" s="1"/>
  <c r="CK56" i="9" s="1"/>
  <c r="BZ87" i="9"/>
  <c r="CA87" i="9" s="1"/>
  <c r="CB87" i="9" s="1"/>
  <c r="DH20" i="9"/>
  <c r="DI20" i="9" s="1"/>
  <c r="DJ20" i="9" s="1"/>
  <c r="DQ62" i="9"/>
  <c r="DR62" i="9" s="1"/>
  <c r="DQ84" i="9"/>
  <c r="DR84" i="9" s="1"/>
  <c r="DS84" i="9" s="1"/>
  <c r="DT84" i="9" s="1"/>
  <c r="CW84" i="9"/>
  <c r="CX84" i="9" s="1"/>
  <c r="CY84" i="9" s="1"/>
  <c r="CZ84" i="9" s="1"/>
  <c r="DQ41" i="9"/>
  <c r="DR41" i="9" s="1"/>
  <c r="DQ51" i="9"/>
  <c r="BZ94" i="9"/>
  <c r="CA94" i="9" s="1"/>
  <c r="CW23" i="9"/>
  <c r="CI41" i="9"/>
  <c r="CJ41" i="9" s="1"/>
  <c r="DQ56" i="9"/>
  <c r="DR56" i="9" s="1"/>
  <c r="DQ26" i="9"/>
  <c r="DR26" i="9" s="1"/>
  <c r="CI87" i="9"/>
  <c r="CJ87" i="9" s="1"/>
  <c r="CK87" i="9" s="1"/>
  <c r="DQ87" i="9"/>
  <c r="DR87" i="9" s="1"/>
  <c r="DS87" i="9" s="1"/>
  <c r="DH97" i="9"/>
  <c r="DI97" i="9" s="1"/>
  <c r="DJ97" i="9" s="1"/>
  <c r="DK97" i="9" s="1"/>
  <c r="BZ22" i="9"/>
  <c r="CA22" i="9" s="1"/>
  <c r="CB22" i="9" s="1"/>
  <c r="CC22" i="9" s="1"/>
  <c r="DR13" i="9"/>
  <c r="DS13" i="9" s="1"/>
  <c r="DT13" i="9" s="1"/>
  <c r="DU13" i="9" s="1"/>
  <c r="DV13" i="9" s="1"/>
  <c r="DW13" i="9" s="1"/>
  <c r="I13" i="9" s="1"/>
  <c r="DQ28" i="9"/>
  <c r="BZ28" i="9"/>
  <c r="DQ61" i="9"/>
  <c r="DR61" i="9" s="1"/>
  <c r="DS61" i="9" s="1"/>
  <c r="DT61" i="9" s="1"/>
  <c r="DU61" i="9" s="1"/>
  <c r="BZ43" i="9"/>
  <c r="CA43" i="9" s="1"/>
  <c r="CB43" i="9" s="1"/>
  <c r="CI21" i="9"/>
  <c r="CJ21" i="9" s="1"/>
  <c r="BZ74" i="9"/>
  <c r="CW74" i="9"/>
  <c r="CX74" i="9" s="1"/>
  <c r="CY74" i="9" s="1"/>
  <c r="CZ74" i="9" s="1"/>
  <c r="DA74" i="9" s="1"/>
  <c r="DQ91" i="9"/>
  <c r="DR91" i="9" s="1"/>
  <c r="CI91" i="9"/>
  <c r="CJ91" i="9" s="1"/>
  <c r="BZ51" i="9"/>
  <c r="CA51" i="9" s="1"/>
  <c r="CW43" i="9"/>
  <c r="CX43" i="9" s="1"/>
  <c r="CY43" i="9" s="1"/>
  <c r="DH96" i="9"/>
  <c r="DI96" i="9" s="1"/>
  <c r="DJ96" i="9" s="1"/>
  <c r="DQ63" i="9"/>
  <c r="DR63" i="9" s="1"/>
  <c r="DS63" i="9" s="1"/>
  <c r="DT63" i="9" s="1"/>
  <c r="DU63" i="9" s="1"/>
  <c r="DH45" i="9"/>
  <c r="DI45" i="9" s="1"/>
  <c r="DJ45" i="9" s="1"/>
  <c r="DK45" i="9" s="1"/>
  <c r="BZ45" i="9"/>
  <c r="CA45" i="9" s="1"/>
  <c r="CB45" i="9" s="1"/>
  <c r="CC45" i="9" s="1"/>
  <c r="AV10" i="9"/>
  <c r="DQ53" i="9"/>
  <c r="DR53" i="9" s="1"/>
  <c r="DS53" i="9" s="1"/>
  <c r="DT53" i="9" s="1"/>
  <c r="DH50" i="9"/>
  <c r="DI50" i="9" s="1"/>
  <c r="DJ50" i="9" s="1"/>
  <c r="DH31" i="9"/>
  <c r="DI31" i="9" s="1"/>
  <c r="DJ31" i="9" s="1"/>
  <c r="CI78" i="9"/>
  <c r="CJ78" i="9" s="1"/>
  <c r="CI43" i="9"/>
  <c r="CJ43" i="9" s="1"/>
  <c r="CK43" i="9" s="1"/>
  <c r="CW96" i="9"/>
  <c r="CX96" i="9" s="1"/>
  <c r="CY96" i="9" s="1"/>
  <c r="DH53" i="9"/>
  <c r="DI53" i="9" s="1"/>
  <c r="DJ53" i="9" s="1"/>
  <c r="DK53" i="9" s="1"/>
  <c r="CI50" i="9"/>
  <c r="CI31" i="9"/>
  <c r="CJ31" i="9" s="1"/>
  <c r="CK31" i="9" s="1"/>
  <c r="DH78" i="9"/>
  <c r="DI78" i="9" s="1"/>
  <c r="DJ78" i="9" s="1"/>
  <c r="DK78" i="9" s="1"/>
  <c r="CW35" i="9"/>
  <c r="BZ73" i="9"/>
  <c r="BZ91" i="9"/>
  <c r="CA91" i="9" s="1"/>
  <c r="DQ42" i="9"/>
  <c r="DH94" i="9"/>
  <c r="DI94" i="9" s="1"/>
  <c r="DQ23" i="9"/>
  <c r="CW41" i="9"/>
  <c r="CX41" i="9" s="1"/>
  <c r="BZ56" i="9"/>
  <c r="CA56" i="9" s="1"/>
  <c r="CB56" i="9" s="1"/>
  <c r="BZ68" i="9"/>
  <c r="CA68" i="9" s="1"/>
  <c r="CB68" i="9" s="1"/>
  <c r="CI68" i="9"/>
  <c r="CJ68" i="9" s="1"/>
  <c r="CK68" i="9" s="1"/>
  <c r="DH21" i="9"/>
  <c r="DI21" i="9" s="1"/>
  <c r="CW98" i="9"/>
  <c r="CW63" i="9"/>
  <c r="CX63" i="9" s="1"/>
  <c r="CY63" i="9" s="1"/>
  <c r="CZ63" i="9" s="1"/>
  <c r="DA63" i="9" s="1"/>
  <c r="CI63" i="9"/>
  <c r="CJ63" i="9" s="1"/>
  <c r="CK63" i="9" s="1"/>
  <c r="CL63" i="9" s="1"/>
  <c r="CM63" i="9" s="1"/>
  <c r="DQ54" i="9"/>
  <c r="DR54" i="9" s="1"/>
  <c r="DS54" i="9" s="1"/>
  <c r="DH85" i="9"/>
  <c r="DQ97" i="9"/>
  <c r="DR97" i="9" s="1"/>
  <c r="DS97" i="9" s="1"/>
  <c r="DT97" i="9" s="1"/>
  <c r="DU97" i="9" s="1"/>
  <c r="DV97" i="9" s="1"/>
  <c r="BZ55" i="9"/>
  <c r="CW22" i="9"/>
  <c r="CX22" i="9" s="1"/>
  <c r="CY22" i="9" s="1"/>
  <c r="CZ22" i="9" s="1"/>
  <c r="CI60" i="9"/>
  <c r="CJ60" i="9" s="1"/>
  <c r="BZ53" i="9"/>
  <c r="CA53" i="9" s="1"/>
  <c r="CB53" i="9" s="1"/>
  <c r="CC53" i="9" s="1"/>
  <c r="CI53" i="9"/>
  <c r="CJ53" i="9" s="1"/>
  <c r="CK53" i="9" s="1"/>
  <c r="CL53" i="9" s="1"/>
  <c r="CW86" i="9"/>
  <c r="CX86" i="9" s="1"/>
  <c r="CY86" i="9" s="1"/>
  <c r="BZ84" i="9"/>
  <c r="CA84" i="9" s="1"/>
  <c r="CB84" i="9" s="1"/>
  <c r="DQ81" i="9"/>
  <c r="BZ61" i="9"/>
  <c r="CA61" i="9" s="1"/>
  <c r="CB61" i="9" s="1"/>
  <c r="CW78" i="9"/>
  <c r="CX78" i="9" s="1"/>
  <c r="CY78" i="9" s="1"/>
  <c r="CZ78" i="9" s="1"/>
  <c r="BZ78" i="9"/>
  <c r="CA78" i="9" s="1"/>
  <c r="CB78" i="9" s="1"/>
  <c r="CC78" i="9" s="1"/>
  <c r="DH35" i="9"/>
  <c r="DI35" i="9" s="1"/>
  <c r="DJ35" i="9" s="1"/>
  <c r="DQ64" i="9"/>
  <c r="CM95" i="9"/>
  <c r="CD95" i="9"/>
  <c r="BV95" i="9"/>
  <c r="BS91" i="9"/>
  <c r="BT54" i="9"/>
  <c r="DR51" i="9"/>
  <c r="BS51" i="9"/>
  <c r="BT43" i="9"/>
  <c r="BT96" i="9"/>
  <c r="BS58" i="9"/>
  <c r="BW97" i="9"/>
  <c r="BV62" i="9"/>
  <c r="DJ68" i="9"/>
  <c r="BT68" i="9"/>
  <c r="BV30" i="9"/>
  <c r="BV63" i="9"/>
  <c r="BT81" i="9"/>
  <c r="BT31" i="9"/>
  <c r="BU78" i="9"/>
  <c r="BU59" i="9"/>
  <c r="BS69" i="9"/>
  <c r="DI42" i="9"/>
  <c r="DR42" i="9"/>
  <c r="BS42" i="9"/>
  <c r="CX94" i="9"/>
  <c r="DR94" i="9"/>
  <c r="BS94" i="9"/>
  <c r="BS41" i="9"/>
  <c r="CB24" i="9"/>
  <c r="BT24" i="9"/>
  <c r="DS56" i="9"/>
  <c r="CY56" i="9"/>
  <c r="BT56" i="9"/>
  <c r="DS33" i="9"/>
  <c r="CK33" i="9"/>
  <c r="BT33" i="9"/>
  <c r="CX98" i="9"/>
  <c r="CJ98" i="9"/>
  <c r="CA98" i="9"/>
  <c r="BS98" i="9"/>
  <c r="BU18" i="9"/>
  <c r="BU27" i="9"/>
  <c r="BS25" i="9"/>
  <c r="BS19" i="9"/>
  <c r="BS82" i="9"/>
  <c r="BV61" i="9"/>
  <c r="BT75" i="9"/>
  <c r="BU85" i="9"/>
  <c r="BT50" i="9"/>
  <c r="BV74" i="9"/>
  <c r="BT20" i="9"/>
  <c r="BS49" i="9"/>
  <c r="BT79" i="9"/>
  <c r="BU36" i="9"/>
  <c r="BS21" i="9"/>
  <c r="BT76" i="9"/>
  <c r="BV32" i="9"/>
  <c r="BU53" i="9"/>
  <c r="BT64" i="9"/>
  <c r="CX60" i="9"/>
  <c r="CA60" i="9"/>
  <c r="BS60" i="9"/>
  <c r="BT99" i="9"/>
  <c r="BS80" i="9"/>
  <c r="BU40" i="9"/>
  <c r="BT55" i="9"/>
  <c r="BT29" i="9"/>
  <c r="BU22" i="9"/>
  <c r="BS93" i="9"/>
  <c r="CX26" i="9"/>
  <c r="BS26" i="9"/>
  <c r="BS34" i="9"/>
  <c r="DJ87" i="9"/>
  <c r="BT87" i="9"/>
  <c r="BS38" i="9"/>
  <c r="BS90" i="9"/>
  <c r="BT57" i="9"/>
  <c r="BV52" i="9"/>
  <c r="BV77" i="9"/>
  <c r="BT86" i="9"/>
  <c r="BS83" i="9"/>
  <c r="BT92" i="9"/>
  <c r="DI85" i="9"/>
  <c r="DJ85" i="9" s="1"/>
  <c r="DK85" i="9" s="1"/>
  <c r="CA85" i="9"/>
  <c r="AV69" i="9"/>
  <c r="AV87" i="9"/>
  <c r="AV13" i="9"/>
  <c r="CW75" i="9"/>
  <c r="CX75" i="9" s="1"/>
  <c r="CY75" i="9" s="1"/>
  <c r="BZ75" i="9"/>
  <c r="CA75" i="9" s="1"/>
  <c r="CB75" i="9" s="1"/>
  <c r="DQ75" i="9"/>
  <c r="DR75" i="9" s="1"/>
  <c r="DS75" i="9" s="1"/>
  <c r="CI75" i="9"/>
  <c r="CJ75" i="9" s="1"/>
  <c r="CK75" i="9" s="1"/>
  <c r="DH75" i="9"/>
  <c r="DI75" i="9" s="1"/>
  <c r="DJ75" i="9" s="1"/>
  <c r="CY62" i="9"/>
  <c r="CZ62" i="9" s="1"/>
  <c r="DA62" i="9" s="1"/>
  <c r="DS62" i="9"/>
  <c r="DT62" i="9" s="1"/>
  <c r="DU62" i="9" s="1"/>
  <c r="DQ29" i="9"/>
  <c r="DR29" i="9" s="1"/>
  <c r="DS29" i="9" s="1"/>
  <c r="BZ29" i="9"/>
  <c r="CA29" i="9" s="1"/>
  <c r="CB29" i="9" s="1"/>
  <c r="DH29" i="9"/>
  <c r="DI29" i="9" s="1"/>
  <c r="DJ29" i="9" s="1"/>
  <c r="CI29" i="9"/>
  <c r="CW29" i="9"/>
  <c r="CX29" i="9" s="1"/>
  <c r="CY29" i="9" s="1"/>
  <c r="AV15" i="9"/>
  <c r="CW93" i="9"/>
  <c r="CX93" i="9" s="1"/>
  <c r="CK32" i="9"/>
  <c r="CX53" i="9"/>
  <c r="CY53" i="9" s="1"/>
  <c r="CZ53" i="9" s="1"/>
  <c r="DR18" i="9"/>
  <c r="DS18" i="9" s="1"/>
  <c r="DT18" i="9" s="1"/>
  <c r="CX18" i="9"/>
  <c r="CY18" i="9" s="1"/>
  <c r="CZ18" i="9" s="1"/>
  <c r="DI18" i="9"/>
  <c r="DJ18" i="9" s="1"/>
  <c r="DK18" i="9" s="1"/>
  <c r="AV41" i="9"/>
  <c r="BZ57" i="9"/>
  <c r="CA57" i="9" s="1"/>
  <c r="CB57" i="9" s="1"/>
  <c r="DH57" i="9"/>
  <c r="DI57" i="9" s="1"/>
  <c r="DJ57" i="9" s="1"/>
  <c r="CI57" i="9"/>
  <c r="CJ57" i="9" s="1"/>
  <c r="CK57" i="9" s="1"/>
  <c r="CW57" i="9"/>
  <c r="CX57" i="9" s="1"/>
  <c r="CY57" i="9" s="1"/>
  <c r="DQ57" i="9"/>
  <c r="DR57" i="9" s="1"/>
  <c r="DS57" i="9" s="1"/>
  <c r="DJ52" i="9"/>
  <c r="CB52" i="9"/>
  <c r="CC52" i="9" s="1"/>
  <c r="CD52" i="9" s="1"/>
  <c r="CI67" i="9"/>
  <c r="DH67" i="9"/>
  <c r="CW67" i="9"/>
  <c r="DQ67" i="9"/>
  <c r="BZ67" i="9"/>
  <c r="AV80" i="9"/>
  <c r="BR39" i="9"/>
  <c r="DH39" i="9"/>
  <c r="CW39" i="9"/>
  <c r="DQ39" i="9"/>
  <c r="BZ39" i="9"/>
  <c r="CA39" i="9" s="1"/>
  <c r="CI39" i="9"/>
  <c r="CC84" i="9"/>
  <c r="DK84" i="9"/>
  <c r="CL84" i="9"/>
  <c r="CW70" i="9"/>
  <c r="CI70" i="9"/>
  <c r="BZ70" i="9"/>
  <c r="DQ70" i="9"/>
  <c r="DH70" i="9"/>
  <c r="AV18" i="9"/>
  <c r="CI89" i="9"/>
  <c r="BZ89" i="9"/>
  <c r="DH89" i="9"/>
  <c r="CW89" i="9"/>
  <c r="DQ89" i="9"/>
  <c r="AV40" i="9"/>
  <c r="AV55" i="9"/>
  <c r="AV67" i="9"/>
  <c r="CW77" i="9"/>
  <c r="CX77" i="9" s="1"/>
  <c r="CY77" i="9" s="1"/>
  <c r="AV32" i="9"/>
  <c r="BR37" i="9"/>
  <c r="BS37" i="9" s="1"/>
  <c r="DH37" i="9"/>
  <c r="AV70" i="9"/>
  <c r="BR23" i="9"/>
  <c r="AV89" i="9"/>
  <c r="AV77" i="9"/>
  <c r="AV98" i="9"/>
  <c r="DR45" i="9"/>
  <c r="DS45" i="9" s="1"/>
  <c r="DT45" i="9" s="1"/>
  <c r="CW91" i="9"/>
  <c r="CX91" i="9" s="1"/>
  <c r="DH91" i="9"/>
  <c r="DI91" i="9" s="1"/>
  <c r="BC46" i="9"/>
  <c r="BC59" i="9"/>
  <c r="B59" i="9" s="1"/>
  <c r="BC51" i="9"/>
  <c r="B51" i="9" s="1"/>
  <c r="BC58" i="9"/>
  <c r="B58" i="9" s="1"/>
  <c r="BC49" i="9"/>
  <c r="B49" i="9" s="1"/>
  <c r="BC48" i="9"/>
  <c r="B48" i="9" s="1"/>
  <c r="DH51" i="9"/>
  <c r="DI51" i="9" s="1"/>
  <c r="CI51" i="9"/>
  <c r="CJ51" i="9" s="1"/>
  <c r="DQ43" i="9"/>
  <c r="DR43" i="9" s="1"/>
  <c r="DS43" i="9" s="1"/>
  <c r="DH43" i="9"/>
  <c r="DI43" i="9" s="1"/>
  <c r="DJ43" i="9" s="1"/>
  <c r="BZ96" i="9"/>
  <c r="CA96" i="9" s="1"/>
  <c r="CB96" i="9" s="1"/>
  <c r="DQ96" i="9"/>
  <c r="DR96" i="9" s="1"/>
  <c r="DS96" i="9" s="1"/>
  <c r="CJ74" i="9"/>
  <c r="CK74" i="9" s="1"/>
  <c r="CL74" i="9" s="1"/>
  <c r="CM74" i="9" s="1"/>
  <c r="CA74" i="9"/>
  <c r="CB74" i="9" s="1"/>
  <c r="CC74" i="9" s="1"/>
  <c r="CD74" i="9" s="1"/>
  <c r="DQ95" i="9"/>
  <c r="DR95" i="9" s="1"/>
  <c r="DS95" i="9" s="1"/>
  <c r="DT95" i="9" s="1"/>
  <c r="DU95" i="9" s="1"/>
  <c r="AV38" i="9"/>
  <c r="CI23" i="9"/>
  <c r="BC56" i="9"/>
  <c r="B56" i="9" s="1"/>
  <c r="AV83" i="9"/>
  <c r="DH41" i="9"/>
  <c r="DI41" i="9" s="1"/>
  <c r="BZ41" i="9"/>
  <c r="CA41" i="9" s="1"/>
  <c r="DH24" i="9"/>
  <c r="DI24" i="9" s="1"/>
  <c r="DJ24" i="9" s="1"/>
  <c r="CW68" i="9"/>
  <c r="CX68" i="9" s="1"/>
  <c r="CY68" i="9" s="1"/>
  <c r="BZ21" i="9"/>
  <c r="CA21" i="9" s="1"/>
  <c r="DQ21" i="9"/>
  <c r="DR21" i="9" s="1"/>
  <c r="DH93" i="9"/>
  <c r="DI93" i="9" s="1"/>
  <c r="DI30" i="9"/>
  <c r="DJ30" i="9" s="1"/>
  <c r="DK30" i="9" s="1"/>
  <c r="DL30" i="9" s="1"/>
  <c r="DH33" i="9"/>
  <c r="DI33" i="9" s="1"/>
  <c r="DJ33" i="9" s="1"/>
  <c r="CI26" i="9"/>
  <c r="CJ26" i="9" s="1"/>
  <c r="BZ26" i="9"/>
  <c r="CA26" i="9" s="1"/>
  <c r="CW45" i="9"/>
  <c r="CX45" i="9" s="1"/>
  <c r="CY45" i="9" s="1"/>
  <c r="CZ45" i="9" s="1"/>
  <c r="CI54" i="9"/>
  <c r="CJ54" i="9" s="1"/>
  <c r="CK54" i="9" s="1"/>
  <c r="DH54" i="9"/>
  <c r="DI54" i="9" s="1"/>
  <c r="DJ54" i="9" s="1"/>
  <c r="AV51" i="9"/>
  <c r="CI85" i="9"/>
  <c r="CJ85" i="9" s="1"/>
  <c r="CK85" i="9" s="1"/>
  <c r="CL85" i="9" s="1"/>
  <c r="DQ85" i="9"/>
  <c r="DR85" i="9" s="1"/>
  <c r="DS85" i="9" s="1"/>
  <c r="DT85" i="9" s="1"/>
  <c r="CL48" i="9"/>
  <c r="CM48" i="9" s="1"/>
  <c r="CN48" i="9" s="1"/>
  <c r="CO48" i="9" s="1"/>
  <c r="G48" i="9" s="1"/>
  <c r="DQ74" i="9"/>
  <c r="DR74" i="9" s="1"/>
  <c r="DS74" i="9" s="1"/>
  <c r="DT74" i="9" s="1"/>
  <c r="DU74" i="9" s="1"/>
  <c r="AV50" i="9"/>
  <c r="AV95" i="9"/>
  <c r="DQ20" i="9"/>
  <c r="DR20" i="9" s="1"/>
  <c r="DS20" i="9" s="1"/>
  <c r="BZ20" i="9"/>
  <c r="CA20" i="9" s="1"/>
  <c r="CB20" i="9" s="1"/>
  <c r="CI27" i="9"/>
  <c r="CJ27" i="9" s="1"/>
  <c r="CK27" i="9" s="1"/>
  <c r="CL27" i="9" s="1"/>
  <c r="BZ27" i="9"/>
  <c r="CA27" i="9" s="1"/>
  <c r="CB27" i="9" s="1"/>
  <c r="CC27" i="9" s="1"/>
  <c r="CW27" i="9"/>
  <c r="CX27" i="9" s="1"/>
  <c r="CY27" i="9" s="1"/>
  <c r="CZ27" i="9" s="1"/>
  <c r="DH27" i="9"/>
  <c r="DI27" i="9" s="1"/>
  <c r="DJ27" i="9" s="1"/>
  <c r="DK27" i="9" s="1"/>
  <c r="DQ27" i="9"/>
  <c r="DR27" i="9" s="1"/>
  <c r="DS27" i="9" s="1"/>
  <c r="DT27" i="9" s="1"/>
  <c r="BZ97" i="9"/>
  <c r="CA97" i="9" s="1"/>
  <c r="CB97" i="9" s="1"/>
  <c r="CC97" i="9" s="1"/>
  <c r="CD97" i="9" s="1"/>
  <c r="CE97" i="9" s="1"/>
  <c r="CI97" i="9"/>
  <c r="CJ97" i="9" s="1"/>
  <c r="CK97" i="9" s="1"/>
  <c r="CL97" i="9" s="1"/>
  <c r="CM97" i="9" s="1"/>
  <c r="CN97" i="9" s="1"/>
  <c r="CW40" i="9"/>
  <c r="CX40" i="9" s="1"/>
  <c r="CY40" i="9" s="1"/>
  <c r="CZ40" i="9" s="1"/>
  <c r="AV24" i="9"/>
  <c r="CW79" i="9"/>
  <c r="CX79" i="9" s="1"/>
  <c r="CY79" i="9" s="1"/>
  <c r="CI55" i="9"/>
  <c r="CJ55" i="9" s="1"/>
  <c r="CK55" i="9" s="1"/>
  <c r="DH55" i="9"/>
  <c r="DI55" i="9" s="1"/>
  <c r="DJ55" i="9" s="1"/>
  <c r="AV56" i="9"/>
  <c r="AV36" i="9"/>
  <c r="AV21" i="9"/>
  <c r="DQ22" i="9"/>
  <c r="DR22" i="9" s="1"/>
  <c r="DS22" i="9" s="1"/>
  <c r="DT22" i="9" s="1"/>
  <c r="CI22" i="9"/>
  <c r="CJ22" i="9" s="1"/>
  <c r="CK22" i="9" s="1"/>
  <c r="CL22" i="9" s="1"/>
  <c r="CX73" i="9"/>
  <c r="CY73" i="9" s="1"/>
  <c r="CA73" i="9"/>
  <c r="CB73" i="9" s="1"/>
  <c r="CI30" i="9"/>
  <c r="CJ30" i="9" s="1"/>
  <c r="CK30" i="9" s="1"/>
  <c r="CL30" i="9" s="1"/>
  <c r="CM30" i="9" s="1"/>
  <c r="AV63" i="9"/>
  <c r="CW32" i="9"/>
  <c r="CX32" i="9" s="1"/>
  <c r="CY32" i="9" s="1"/>
  <c r="CZ32" i="9" s="1"/>
  <c r="DA32" i="9" s="1"/>
  <c r="BR12" i="9"/>
  <c r="BS12" i="9" s="1"/>
  <c r="BT12" i="9" s="1"/>
  <c r="BU12" i="9" s="1"/>
  <c r="BV12" i="9" s="1"/>
  <c r="BW12" i="9" s="1"/>
  <c r="CI12" i="9"/>
  <c r="DQ12" i="9"/>
  <c r="BZ12" i="9"/>
  <c r="DH12" i="9"/>
  <c r="DI12" i="9" s="1"/>
  <c r="CW12" i="9"/>
  <c r="AV85" i="9"/>
  <c r="AV48" i="9"/>
  <c r="DI13" i="9"/>
  <c r="DJ13" i="9" s="1"/>
  <c r="DK13" i="9" s="1"/>
  <c r="DL13" i="9" s="1"/>
  <c r="DM13" i="9" s="1"/>
  <c r="DN13" i="9" s="1"/>
  <c r="H13" i="9" s="1"/>
  <c r="BR28" i="9"/>
  <c r="BS28" i="9" s="1"/>
  <c r="CW28" i="9"/>
  <c r="AV74" i="9"/>
  <c r="CW50" i="9"/>
  <c r="CX50" i="9" s="1"/>
  <c r="CY50" i="9" s="1"/>
  <c r="BZ50" i="9"/>
  <c r="CA50" i="9" s="1"/>
  <c r="CB50" i="9" s="1"/>
  <c r="BZ31" i="9"/>
  <c r="CA31" i="9" s="1"/>
  <c r="CB31" i="9" s="1"/>
  <c r="DQ31" i="9"/>
  <c r="AV20" i="9"/>
  <c r="AV75" i="9"/>
  <c r="CJ66" i="9"/>
  <c r="BR89" i="9"/>
  <c r="AV79" i="9"/>
  <c r="CI62" i="9"/>
  <c r="CJ62" i="9" s="1"/>
  <c r="CK62" i="9" s="1"/>
  <c r="CL62" i="9" s="1"/>
  <c r="CM62" i="9" s="1"/>
  <c r="CJ35" i="9"/>
  <c r="CK35" i="9" s="1"/>
  <c r="CX35" i="9"/>
  <c r="CY35" i="9" s="1"/>
  <c r="DR35" i="9"/>
  <c r="DS35" i="9" s="1"/>
  <c r="DQ36" i="9"/>
  <c r="DR36" i="9" s="1"/>
  <c r="DS36" i="9" s="1"/>
  <c r="DT36" i="9" s="1"/>
  <c r="BC65" i="9"/>
  <c r="CI77" i="9"/>
  <c r="CJ77" i="9" s="1"/>
  <c r="CK77" i="9" s="1"/>
  <c r="CL77" i="9" s="1"/>
  <c r="CM77" i="9" s="1"/>
  <c r="AV73" i="9"/>
  <c r="DH44" i="9"/>
  <c r="DI44" i="9" s="1"/>
  <c r="DQ44" i="9"/>
  <c r="DR44" i="9" s="1"/>
  <c r="CW44" i="9"/>
  <c r="CX44" i="9" s="1"/>
  <c r="CI44" i="9"/>
  <c r="CJ44" i="9" s="1"/>
  <c r="BZ44" i="9"/>
  <c r="CA44" i="9" s="1"/>
  <c r="AV34" i="9"/>
  <c r="CI86" i="9"/>
  <c r="CJ86" i="9" s="1"/>
  <c r="CK86" i="9" s="1"/>
  <c r="DH86" i="9"/>
  <c r="DI86" i="9" s="1"/>
  <c r="DJ86" i="9" s="1"/>
  <c r="DQ76" i="9"/>
  <c r="DR76" i="9" s="1"/>
  <c r="DS76" i="9" s="1"/>
  <c r="BS72" i="9"/>
  <c r="DH59" i="9"/>
  <c r="DI59" i="9" s="1"/>
  <c r="DJ59" i="9" s="1"/>
  <c r="DK59" i="9" s="1"/>
  <c r="AV43" i="9"/>
  <c r="DQ48" i="9"/>
  <c r="DR48" i="9" s="1"/>
  <c r="DS48" i="9" s="1"/>
  <c r="DT48" i="9" s="1"/>
  <c r="DU48" i="9" s="1"/>
  <c r="DV48" i="9" s="1"/>
  <c r="DW48" i="9" s="1"/>
  <c r="I48" i="9" s="1"/>
  <c r="CI61" i="9"/>
  <c r="CJ61" i="9" s="1"/>
  <c r="CK61" i="9" s="1"/>
  <c r="CL61" i="9" s="1"/>
  <c r="CM61" i="9" s="1"/>
  <c r="CW61" i="9"/>
  <c r="CX61" i="9" s="1"/>
  <c r="CY61" i="9" s="1"/>
  <c r="CZ61" i="9" s="1"/>
  <c r="DA61" i="9" s="1"/>
  <c r="AV90" i="9"/>
  <c r="DQ52" i="9"/>
  <c r="DR52" i="9" s="1"/>
  <c r="DS52" i="9" s="1"/>
  <c r="DT52" i="9" s="1"/>
  <c r="DU52" i="9" s="1"/>
  <c r="BU45" i="9"/>
  <c r="AV59" i="9"/>
  <c r="DR50" i="9"/>
  <c r="DS50" i="9" s="1"/>
  <c r="CJ50" i="9"/>
  <c r="CK50" i="9" s="1"/>
  <c r="CW95" i="9"/>
  <c r="CX95" i="9" s="1"/>
  <c r="CY95" i="9" s="1"/>
  <c r="CZ95" i="9" s="1"/>
  <c r="DA95" i="9" s="1"/>
  <c r="CJ20" i="9"/>
  <c r="CK20" i="9" s="1"/>
  <c r="CK40" i="9"/>
  <c r="CL40" i="9" s="1"/>
  <c r="DS40" i="9"/>
  <c r="DT40" i="9" s="1"/>
  <c r="CW24" i="9"/>
  <c r="CX24" i="9" s="1"/>
  <c r="CY24" i="9" s="1"/>
  <c r="DR79" i="9"/>
  <c r="DS79" i="9" s="1"/>
  <c r="DI79" i="9"/>
  <c r="DJ79" i="9" s="1"/>
  <c r="AV16" i="9"/>
  <c r="AV35" i="9"/>
  <c r="CB36" i="9"/>
  <c r="CC36" i="9" s="1"/>
  <c r="DJ36" i="9"/>
  <c r="DK36" i="9" s="1"/>
  <c r="CY36" i="9"/>
  <c r="CZ36" i="9" s="1"/>
  <c r="DQ68" i="9"/>
  <c r="DR68" i="9" s="1"/>
  <c r="DS68" i="9" s="1"/>
  <c r="DQ93" i="9"/>
  <c r="DR93" i="9" s="1"/>
  <c r="CI93" i="9"/>
  <c r="CJ93" i="9" s="1"/>
  <c r="CW33" i="9"/>
  <c r="CX33" i="9" s="1"/>
  <c r="CY33" i="9" s="1"/>
  <c r="AV44" i="9"/>
  <c r="DI81" i="9"/>
  <c r="DJ81" i="9" s="1"/>
  <c r="CX81" i="9"/>
  <c r="CY81" i="9" s="1"/>
  <c r="DR81" i="9"/>
  <c r="DS81" i="9" s="1"/>
  <c r="CI45" i="9"/>
  <c r="CJ45" i="9" s="1"/>
  <c r="CK45" i="9" s="1"/>
  <c r="CL45" i="9" s="1"/>
  <c r="AV12" i="9"/>
  <c r="BC63" i="9"/>
  <c r="B63" i="9" s="1"/>
  <c r="AV58" i="9"/>
  <c r="DH74" i="9"/>
  <c r="DI74" i="9" s="1"/>
  <c r="DJ74" i="9" s="1"/>
  <c r="DK74" i="9" s="1"/>
  <c r="DL74" i="9" s="1"/>
  <c r="DR66" i="9"/>
  <c r="DQ90" i="9"/>
  <c r="DR90" i="9" s="1"/>
  <c r="CI90" i="9"/>
  <c r="CJ90" i="9" s="1"/>
  <c r="DH90" i="9"/>
  <c r="DI90" i="9" s="1"/>
  <c r="CW90" i="9"/>
  <c r="CX90" i="9" s="1"/>
  <c r="BZ90" i="9"/>
  <c r="CA90" i="9" s="1"/>
  <c r="AV17" i="9"/>
  <c r="BZ25" i="9"/>
  <c r="CA25" i="9" s="1"/>
  <c r="CI25" i="9"/>
  <c r="CJ25" i="9" s="1"/>
  <c r="CW25" i="9"/>
  <c r="CX25" i="9" s="1"/>
  <c r="DH25" i="9"/>
  <c r="DI25" i="9" s="1"/>
  <c r="DQ25" i="9"/>
  <c r="DR25" i="9" s="1"/>
  <c r="BZ40" i="9"/>
  <c r="CA40" i="9" s="1"/>
  <c r="CB40" i="9" s="1"/>
  <c r="CC40" i="9" s="1"/>
  <c r="CI79" i="9"/>
  <c r="CJ79" i="9" s="1"/>
  <c r="CK79" i="9" s="1"/>
  <c r="AV62" i="9"/>
  <c r="DQ30" i="9"/>
  <c r="DR30" i="9" s="1"/>
  <c r="DS30" i="9" s="1"/>
  <c r="DT30" i="9" s="1"/>
  <c r="DU30" i="9" s="1"/>
  <c r="BZ30" i="9"/>
  <c r="CA30" i="9" s="1"/>
  <c r="CB30" i="9" s="1"/>
  <c r="CC30" i="9" s="1"/>
  <c r="CD30" i="9" s="1"/>
  <c r="DR86" i="9"/>
  <c r="DS86" i="9" s="1"/>
  <c r="AV81" i="9"/>
  <c r="CY59" i="9"/>
  <c r="CZ59" i="9" s="1"/>
  <c r="DH82" i="9"/>
  <c r="DI82" i="9" s="1"/>
  <c r="DQ82" i="9"/>
  <c r="DR82" i="9" s="1"/>
  <c r="CW82" i="9"/>
  <c r="CX82" i="9" s="1"/>
  <c r="CI82" i="9"/>
  <c r="CJ82" i="9" s="1"/>
  <c r="BZ82" i="9"/>
  <c r="CA82" i="9" s="1"/>
  <c r="DQ32" i="9"/>
  <c r="DR32" i="9" s="1"/>
  <c r="DS32" i="9" s="1"/>
  <c r="DT32" i="9" s="1"/>
  <c r="DU32" i="9" s="1"/>
  <c r="AV54" i="9"/>
  <c r="DH69" i="9"/>
  <c r="DI69" i="9" s="1"/>
  <c r="DQ69" i="9"/>
  <c r="DR69" i="9" s="1"/>
  <c r="BZ69" i="9"/>
  <c r="CA69" i="9" s="1"/>
  <c r="CW69" i="9"/>
  <c r="CX69" i="9" s="1"/>
  <c r="CI69" i="9"/>
  <c r="CJ69" i="9" s="1"/>
  <c r="CX13" i="9"/>
  <c r="CY13" i="9" s="1"/>
  <c r="CZ13" i="9" s="1"/>
  <c r="DA13" i="9" s="1"/>
  <c r="DB13" i="9" s="1"/>
  <c r="DC13" i="9" s="1"/>
  <c r="AU13" i="9" s="1"/>
  <c r="CJ13" i="9"/>
  <c r="CK13" i="9" s="1"/>
  <c r="CL13" i="9" s="1"/>
  <c r="CM13" i="9" s="1"/>
  <c r="CN13" i="9" s="1"/>
  <c r="CO13" i="9" s="1"/>
  <c r="G13" i="9" s="1"/>
  <c r="CC61" i="9"/>
  <c r="CD61" i="9" s="1"/>
  <c r="DK61" i="9"/>
  <c r="DL61" i="9" s="1"/>
  <c r="BC62" i="9"/>
  <c r="B62" i="9" s="1"/>
  <c r="AV78" i="9"/>
  <c r="AV49" i="9"/>
  <c r="DH71" i="9"/>
  <c r="DI71" i="9" s="1"/>
  <c r="DJ71" i="9" s="1"/>
  <c r="BZ71" i="9"/>
  <c r="CA71" i="9" s="1"/>
  <c r="CB71" i="9" s="1"/>
  <c r="CW71" i="9"/>
  <c r="CX71" i="9" s="1"/>
  <c r="CY71" i="9" s="1"/>
  <c r="DQ71" i="9"/>
  <c r="DR71" i="9" s="1"/>
  <c r="DS71" i="9" s="1"/>
  <c r="CI71" i="9"/>
  <c r="CJ71" i="9" s="1"/>
  <c r="CK71" i="9" s="1"/>
  <c r="DH62" i="9"/>
  <c r="DI62" i="9" s="1"/>
  <c r="DJ62" i="9" s="1"/>
  <c r="DK62" i="9" s="1"/>
  <c r="DL62" i="9" s="1"/>
  <c r="BZ62" i="9"/>
  <c r="CA62" i="9" s="1"/>
  <c r="CB62" i="9" s="1"/>
  <c r="CC62" i="9" s="1"/>
  <c r="CD62" i="9" s="1"/>
  <c r="AV52" i="9"/>
  <c r="CI36" i="9"/>
  <c r="CJ36" i="9" s="1"/>
  <c r="CK36" i="9" s="1"/>
  <c r="CL36" i="9" s="1"/>
  <c r="BC60" i="9"/>
  <c r="B60" i="9" s="1"/>
  <c r="BZ77" i="9"/>
  <c r="CA77" i="9" s="1"/>
  <c r="CB77" i="9" s="1"/>
  <c r="CC77" i="9" s="1"/>
  <c r="CD77" i="9" s="1"/>
  <c r="DQ77" i="9"/>
  <c r="DR77" i="9" s="1"/>
  <c r="DS77" i="9" s="1"/>
  <c r="DT77" i="9" s="1"/>
  <c r="DU77" i="9" s="1"/>
  <c r="AV39" i="9"/>
  <c r="BZ76" i="9"/>
  <c r="CA76" i="9" s="1"/>
  <c r="CB76" i="9" s="1"/>
  <c r="BZ72" i="9"/>
  <c r="CA72" i="9" s="1"/>
  <c r="DQ72" i="9"/>
  <c r="DR72" i="9" s="1"/>
  <c r="CI72" i="9"/>
  <c r="CJ72" i="9" s="1"/>
  <c r="DH72" i="9"/>
  <c r="DI72" i="9" s="1"/>
  <c r="CW72" i="9"/>
  <c r="CX72" i="9" s="1"/>
  <c r="DQ59" i="9"/>
  <c r="DR59" i="9" s="1"/>
  <c r="DS59" i="9" s="1"/>
  <c r="DT59" i="9" s="1"/>
  <c r="AV91" i="9"/>
  <c r="DQ37" i="9"/>
  <c r="CW48" i="9"/>
  <c r="CX48" i="9" s="1"/>
  <c r="CY48" i="9" s="1"/>
  <c r="CZ48" i="9" s="1"/>
  <c r="DA48" i="9" s="1"/>
  <c r="DB48" i="9" s="1"/>
  <c r="DC48" i="9" s="1"/>
  <c r="AU48" i="9" s="1"/>
  <c r="BC66" i="9"/>
  <c r="BC47" i="9"/>
  <c r="CW88" i="9"/>
  <c r="CX88" i="9" s="1"/>
  <c r="CY88" i="9" s="1"/>
  <c r="DH88" i="9"/>
  <c r="DI88" i="9" s="1"/>
  <c r="DJ88" i="9" s="1"/>
  <c r="DQ88" i="9"/>
  <c r="DR88" i="9" s="1"/>
  <c r="DS88" i="9" s="1"/>
  <c r="BZ88" i="9"/>
  <c r="CA88" i="9" s="1"/>
  <c r="CB88" i="9" s="1"/>
  <c r="CI88" i="9"/>
  <c r="CJ88" i="9" s="1"/>
  <c r="CK88" i="9" s="1"/>
  <c r="AV94" i="9"/>
  <c r="BC54" i="9"/>
  <c r="B54" i="9" s="1"/>
  <c r="DQ17" i="9"/>
  <c r="DR17" i="9" s="1"/>
  <c r="DS17" i="9" s="1"/>
  <c r="CW17" i="9"/>
  <c r="CX17" i="9" s="1"/>
  <c r="CY17" i="9" s="1"/>
  <c r="CI17" i="9"/>
  <c r="CJ17" i="9" s="1"/>
  <c r="CK17" i="9" s="1"/>
  <c r="BZ17" i="9"/>
  <c r="CA17" i="9" s="1"/>
  <c r="CB17" i="9" s="1"/>
  <c r="DH17" i="9"/>
  <c r="DI17" i="9" s="1"/>
  <c r="DJ17" i="9" s="1"/>
  <c r="AV57" i="9"/>
  <c r="CI80" i="9"/>
  <c r="CJ80" i="9" s="1"/>
  <c r="BZ80" i="9"/>
  <c r="CA80" i="9" s="1"/>
  <c r="DQ80" i="9"/>
  <c r="DR80" i="9" s="1"/>
  <c r="DH80" i="9"/>
  <c r="DI80" i="9" s="1"/>
  <c r="CW80" i="9"/>
  <c r="CX80" i="9" s="1"/>
  <c r="AV72" i="9"/>
  <c r="AV84" i="9"/>
  <c r="AV82" i="9"/>
  <c r="CX54" i="9"/>
  <c r="CY54" i="9" s="1"/>
  <c r="AV37" i="9"/>
  <c r="CB85" i="9"/>
  <c r="CC85" i="9" s="1"/>
  <c r="DH58" i="9"/>
  <c r="DI58" i="9" s="1"/>
  <c r="CW58" i="9"/>
  <c r="CX58" i="9" s="1"/>
  <c r="DQ58" i="9"/>
  <c r="DR58" i="9" s="1"/>
  <c r="BZ58" i="9"/>
  <c r="CA58" i="9" s="1"/>
  <c r="CI58" i="9"/>
  <c r="CJ58" i="9" s="1"/>
  <c r="AV61" i="9"/>
  <c r="BS66" i="9"/>
  <c r="CX66" i="9"/>
  <c r="BC52" i="9"/>
  <c r="B52" i="9" s="1"/>
  <c r="BZ49" i="9"/>
  <c r="CA49" i="9" s="1"/>
  <c r="CI49" i="9"/>
  <c r="CJ49" i="9" s="1"/>
  <c r="CW49" i="9"/>
  <c r="CX49" i="9" s="1"/>
  <c r="DQ49" i="9"/>
  <c r="DR49" i="9" s="1"/>
  <c r="DH49" i="9"/>
  <c r="DI49" i="9" s="1"/>
  <c r="AV71" i="9"/>
  <c r="DL97" i="9"/>
  <c r="DM97" i="9" s="1"/>
  <c r="DA97" i="9"/>
  <c r="DB97" i="9" s="1"/>
  <c r="CA55" i="9"/>
  <c r="CB55" i="9" s="1"/>
  <c r="DR55" i="9"/>
  <c r="DS55" i="9" s="1"/>
  <c r="CX55" i="9"/>
  <c r="CY55" i="9" s="1"/>
  <c r="AV14" i="9"/>
  <c r="CJ29" i="9"/>
  <c r="CK29" i="9" s="1"/>
  <c r="DJ22" i="9"/>
  <c r="DK22" i="9" s="1"/>
  <c r="DH34" i="9"/>
  <c r="DI34" i="9" s="1"/>
  <c r="CW34" i="9"/>
  <c r="CX34" i="9" s="1"/>
  <c r="BZ34" i="9"/>
  <c r="CA34" i="9" s="1"/>
  <c r="DQ34" i="9"/>
  <c r="DR34" i="9" s="1"/>
  <c r="CI34" i="9"/>
  <c r="CJ34" i="9" s="1"/>
  <c r="DI76" i="9"/>
  <c r="DJ76" i="9" s="1"/>
  <c r="AV60" i="9"/>
  <c r="CL32" i="9"/>
  <c r="CM32" i="9" s="1"/>
  <c r="AV96" i="9"/>
  <c r="CX31" i="9"/>
  <c r="CY31" i="9" s="1"/>
  <c r="DR31" i="9"/>
  <c r="DS31" i="9" s="1"/>
  <c r="AV88" i="9"/>
  <c r="DS78" i="9"/>
  <c r="DT78" i="9" s="1"/>
  <c r="CK78" i="9"/>
  <c r="CL78" i="9" s="1"/>
  <c r="BC64" i="9"/>
  <c r="B64" i="9" s="1"/>
  <c r="BC50" i="9"/>
  <c r="B50" i="9" s="1"/>
  <c r="AV99" i="9"/>
  <c r="BR16" i="9"/>
  <c r="DQ16" i="9"/>
  <c r="CI16" i="9"/>
  <c r="DH16" i="9"/>
  <c r="CW16" i="9"/>
  <c r="BZ16" i="9"/>
  <c r="DK52" i="9"/>
  <c r="DL52" i="9" s="1"/>
  <c r="AV68" i="9"/>
  <c r="DI64" i="9"/>
  <c r="DJ64" i="9" s="1"/>
  <c r="CJ64" i="9"/>
  <c r="CK64" i="9" s="1"/>
  <c r="DR64" i="9"/>
  <c r="DS64" i="9" s="1"/>
  <c r="BR67" i="9"/>
  <c r="BR15" i="9"/>
  <c r="BS15" i="9" s="1"/>
  <c r="BT15" i="9" s="1"/>
  <c r="BU15" i="9" s="1"/>
  <c r="BV15" i="9" s="1"/>
  <c r="BW15" i="9" s="1"/>
  <c r="DH15" i="9"/>
  <c r="CW15" i="9"/>
  <c r="DQ15" i="9"/>
  <c r="CI15" i="9"/>
  <c r="BZ15" i="9"/>
  <c r="DK77" i="9"/>
  <c r="DL77" i="9" s="1"/>
  <c r="CZ77" i="9"/>
  <c r="DA77" i="9" s="1"/>
  <c r="BT73" i="9"/>
  <c r="DQ19" i="9"/>
  <c r="DR19" i="9" s="1"/>
  <c r="CI19" i="9"/>
  <c r="CJ19" i="9" s="1"/>
  <c r="BZ19" i="9"/>
  <c r="CA19" i="9" s="1"/>
  <c r="CW19" i="9"/>
  <c r="CX19" i="9" s="1"/>
  <c r="DH19" i="9"/>
  <c r="DI19" i="9" s="1"/>
  <c r="AV76" i="9"/>
  <c r="AV92" i="9"/>
  <c r="BU84" i="9"/>
  <c r="AV45" i="9"/>
  <c r="DH32" i="9"/>
  <c r="DI32" i="9" s="1"/>
  <c r="DJ32" i="9" s="1"/>
  <c r="DK32" i="9" s="1"/>
  <c r="DL32" i="9" s="1"/>
  <c r="BZ32" i="9"/>
  <c r="CA32" i="9" s="1"/>
  <c r="CB32" i="9" s="1"/>
  <c r="CC32" i="9" s="1"/>
  <c r="CD32" i="9" s="1"/>
  <c r="BR70" i="9"/>
  <c r="DH83" i="9"/>
  <c r="DI83" i="9" s="1"/>
  <c r="BZ83" i="9"/>
  <c r="CA83" i="9" s="1"/>
  <c r="DQ83" i="9"/>
  <c r="DR83" i="9" s="1"/>
  <c r="CW83" i="9"/>
  <c r="CX83" i="9" s="1"/>
  <c r="CI83" i="9"/>
  <c r="CJ83" i="9" s="1"/>
  <c r="BT71" i="9"/>
  <c r="BC61" i="9"/>
  <c r="B61" i="9" s="1"/>
  <c r="AV97" i="9"/>
  <c r="BT35" i="9"/>
  <c r="AV64" i="9"/>
  <c r="BS44" i="9"/>
  <c r="AV19" i="9"/>
  <c r="BZ86" i="9"/>
  <c r="CA86" i="9" s="1"/>
  <c r="CB86" i="9" s="1"/>
  <c r="CI76" i="9"/>
  <c r="CJ76" i="9" s="1"/>
  <c r="CK76" i="9" s="1"/>
  <c r="CW76" i="9"/>
  <c r="CX76" i="9" s="1"/>
  <c r="CY76" i="9" s="1"/>
  <c r="BC53" i="9"/>
  <c r="B53" i="9" s="1"/>
  <c r="DH92" i="9"/>
  <c r="DI92" i="9" s="1"/>
  <c r="DJ92" i="9" s="1"/>
  <c r="DQ92" i="9"/>
  <c r="DR92" i="9" s="1"/>
  <c r="DS92" i="9" s="1"/>
  <c r="BZ92" i="9"/>
  <c r="CA92" i="9" s="1"/>
  <c r="CB92" i="9" s="1"/>
  <c r="CW92" i="9"/>
  <c r="CX92" i="9" s="1"/>
  <c r="CY92" i="9" s="1"/>
  <c r="CI92" i="9"/>
  <c r="CJ92" i="9" s="1"/>
  <c r="CK92" i="9" s="1"/>
  <c r="BZ59" i="9"/>
  <c r="CA59" i="9" s="1"/>
  <c r="CB59" i="9" s="1"/>
  <c r="CC59" i="9" s="1"/>
  <c r="CI59" i="9"/>
  <c r="CJ59" i="9" s="1"/>
  <c r="CK59" i="9" s="1"/>
  <c r="CL59" i="9" s="1"/>
  <c r="CW37" i="9"/>
  <c r="CI37" i="9"/>
  <c r="AV53" i="9"/>
  <c r="DH48" i="9"/>
  <c r="DI48" i="9" s="1"/>
  <c r="DJ48" i="9" s="1"/>
  <c r="DK48" i="9" s="1"/>
  <c r="DL48" i="9" s="1"/>
  <c r="DM48" i="9" s="1"/>
  <c r="DN48" i="9" s="1"/>
  <c r="H48" i="9" s="1"/>
  <c r="BZ48" i="9"/>
  <c r="CA48" i="9" s="1"/>
  <c r="CB48" i="9" s="1"/>
  <c r="CC48" i="9" s="1"/>
  <c r="CD48" i="9" s="1"/>
  <c r="CE48" i="9" s="1"/>
  <c r="CF48" i="9" s="1"/>
  <c r="F48" i="9" s="1"/>
  <c r="AV42" i="9"/>
  <c r="BC57" i="9"/>
  <c r="B57" i="9" s="1"/>
  <c r="BT88" i="9"/>
  <c r="DI66" i="9"/>
  <c r="BT17" i="9"/>
  <c r="CI99" i="9"/>
  <c r="CJ99" i="9" s="1"/>
  <c r="CK99" i="9" s="1"/>
  <c r="DH99" i="9"/>
  <c r="DI99" i="9" s="1"/>
  <c r="DJ99" i="9" s="1"/>
  <c r="BZ99" i="9"/>
  <c r="CA99" i="9" s="1"/>
  <c r="CB99" i="9" s="1"/>
  <c r="DQ99" i="9"/>
  <c r="DR99" i="9" s="1"/>
  <c r="DS99" i="9" s="1"/>
  <c r="CW99" i="9"/>
  <c r="CX99" i="9" s="1"/>
  <c r="CY99" i="9" s="1"/>
  <c r="CW64" i="9"/>
  <c r="CX64" i="9" s="1"/>
  <c r="CY64" i="9" s="1"/>
  <c r="AV93" i="9"/>
  <c r="CI73" i="9"/>
  <c r="CJ73" i="9" s="1"/>
  <c r="CK73" i="9" s="1"/>
  <c r="AV33" i="9"/>
  <c r="AV86" i="9"/>
  <c r="DC47" i="9"/>
  <c r="AU47" i="9" s="1"/>
  <c r="DW47" i="9"/>
  <c r="I47" i="9" s="1"/>
  <c r="DN47" i="9"/>
  <c r="H47" i="9" s="1"/>
  <c r="CF47" i="9"/>
  <c r="F47" i="9" s="1"/>
  <c r="CO47" i="9"/>
  <c r="G47" i="9" s="1"/>
  <c r="DJ12" i="9" l="1"/>
  <c r="DK12" i="9" s="1"/>
  <c r="DL12" i="9" s="1"/>
  <c r="DM12" i="9" s="1"/>
  <c r="DN12" i="9" s="1"/>
  <c r="H12" i="9" s="1"/>
  <c r="BC24" i="9"/>
  <c r="B24" i="9" s="1"/>
  <c r="AS25" i="9"/>
  <c r="BC31" i="9"/>
  <c r="B31" i="9" s="1"/>
  <c r="DH23" i="9"/>
  <c r="CB66" i="9"/>
  <c r="BT66" i="9"/>
  <c r="B66" i="9"/>
  <c r="B65" i="9"/>
  <c r="BC23" i="9"/>
  <c r="B23" i="9" s="1"/>
  <c r="BC26" i="9"/>
  <c r="B26" i="9" s="1"/>
  <c r="BC30" i="9"/>
  <c r="B30" i="9" s="1"/>
  <c r="BC28" i="9"/>
  <c r="B28" i="9" s="1"/>
  <c r="BC27" i="9"/>
  <c r="B27" i="9" s="1"/>
  <c r="BC25" i="9"/>
  <c r="B25" i="9" s="1"/>
  <c r="BC29" i="9"/>
  <c r="B29" i="9" s="1"/>
  <c r="AH103" i="9" s="1"/>
  <c r="B47" i="9"/>
  <c r="BC55" i="9"/>
  <c r="B55" i="9" s="1"/>
  <c r="B46" i="9"/>
  <c r="CJ37" i="9"/>
  <c r="CK37" i="9" s="1"/>
  <c r="CX37" i="9"/>
  <c r="DR37" i="9"/>
  <c r="CJ15" i="9"/>
  <c r="CK15" i="9" s="1"/>
  <c r="CL15" i="9" s="1"/>
  <c r="CM15" i="9" s="1"/>
  <c r="CN15" i="9" s="1"/>
  <c r="CO15" i="9" s="1"/>
  <c r="G15" i="9" s="1"/>
  <c r="DJ66" i="9"/>
  <c r="AL66" i="9"/>
  <c r="DI28" i="9"/>
  <c r="O46" i="9"/>
  <c r="N46" i="9"/>
  <c r="M46" i="9"/>
  <c r="W66" i="9"/>
  <c r="S66" i="9"/>
  <c r="AT66" i="9"/>
  <c r="AE46" i="9"/>
  <c r="AF46" i="9"/>
  <c r="Q46" i="9"/>
  <c r="N66" i="9"/>
  <c r="K66" i="9"/>
  <c r="P66" i="9"/>
  <c r="S46" i="9"/>
  <c r="V66" i="9"/>
  <c r="Z66" i="9"/>
  <c r="AC66" i="9"/>
  <c r="AB46" i="9"/>
  <c r="O66" i="9"/>
  <c r="M66" i="9"/>
  <c r="Q66" i="9"/>
  <c r="T66" i="9"/>
  <c r="Y46" i="9"/>
  <c r="AE66" i="9"/>
  <c r="K46" i="9"/>
  <c r="P46" i="9"/>
  <c r="R66" i="9"/>
  <c r="V46" i="9"/>
  <c r="Y66" i="9"/>
  <c r="AB66" i="9"/>
  <c r="S103" i="9"/>
  <c r="R46" i="9"/>
  <c r="T46" i="9"/>
  <c r="W46" i="9"/>
  <c r="Z46" i="9"/>
  <c r="AN46" i="9"/>
  <c r="AC46" i="9"/>
  <c r="AF66" i="9"/>
  <c r="AH46" i="9"/>
  <c r="AL46" i="9"/>
  <c r="AT46" i="9"/>
  <c r="AR103" i="9"/>
  <c r="AK66" i="9"/>
  <c r="AO66" i="9"/>
  <c r="AH66" i="9"/>
  <c r="AN66" i="9"/>
  <c r="AQ66" i="9"/>
  <c r="AR66" i="9"/>
  <c r="AI46" i="9"/>
  <c r="Z103" i="9"/>
  <c r="AI66" i="9"/>
  <c r="AA66" i="9"/>
  <c r="CX28" i="9"/>
  <c r="CY28" i="9" s="1"/>
  <c r="R103" i="9"/>
  <c r="AF103" i="9"/>
  <c r="CJ28" i="9"/>
  <c r="AS66" i="9"/>
  <c r="AR65" i="9"/>
  <c r="AK46" i="9"/>
  <c r="AR46" i="9"/>
  <c r="AQ46" i="9"/>
  <c r="AO46" i="9"/>
  <c r="Q103" i="9"/>
  <c r="AQ103" i="9"/>
  <c r="CC17" i="9"/>
  <c r="CZ17" i="9"/>
  <c r="DK17" i="9"/>
  <c r="DT17" i="9"/>
  <c r="CL17" i="9"/>
  <c r="BU17" i="9"/>
  <c r="AC65" i="9"/>
  <c r="DT35" i="9"/>
  <c r="DK35" i="9"/>
  <c r="CZ35" i="9"/>
  <c r="CC35" i="9"/>
  <c r="CL35" i="9"/>
  <c r="BU35" i="9"/>
  <c r="CC73" i="9"/>
  <c r="CL73" i="9"/>
  <c r="DK73" i="9"/>
  <c r="DT73" i="9"/>
  <c r="CZ73" i="9"/>
  <c r="BU73" i="9"/>
  <c r="DR15" i="9"/>
  <c r="DS15" i="9" s="1"/>
  <c r="DT15" i="9" s="1"/>
  <c r="DU15" i="9" s="1"/>
  <c r="DV15" i="9" s="1"/>
  <c r="DW15" i="9" s="1"/>
  <c r="I15" i="9" s="1"/>
  <c r="CJ67" i="9"/>
  <c r="DR67" i="9"/>
  <c r="CA67" i="9"/>
  <c r="DI67" i="9"/>
  <c r="CX67" i="9"/>
  <c r="BS67" i="9"/>
  <c r="CY66" i="9"/>
  <c r="M65" i="9"/>
  <c r="AY66" i="9"/>
  <c r="CB72" i="9"/>
  <c r="DS72" i="9"/>
  <c r="CY72" i="9"/>
  <c r="DJ72" i="9"/>
  <c r="CK72" i="9"/>
  <c r="BT72" i="9"/>
  <c r="CA12" i="9"/>
  <c r="CB12" i="9" s="1"/>
  <c r="CC12" i="9" s="1"/>
  <c r="CD12" i="9" s="1"/>
  <c r="CE12" i="9" s="1"/>
  <c r="CF12" i="9" s="1"/>
  <c r="F12" i="9" s="1"/>
  <c r="AZ46" i="9"/>
  <c r="CA37" i="9"/>
  <c r="N65" i="9"/>
  <c r="CA28" i="9"/>
  <c r="AY65" i="9"/>
  <c r="Q65" i="9"/>
  <c r="S65" i="9"/>
  <c r="AW65" i="9"/>
  <c r="P65" i="9"/>
  <c r="AM65" i="9"/>
  <c r="AF65" i="9"/>
  <c r="DT92" i="9"/>
  <c r="CZ92" i="9"/>
  <c r="CL92" i="9"/>
  <c r="CC92" i="9"/>
  <c r="DK92" i="9"/>
  <c r="BU92" i="9"/>
  <c r="CZ86" i="9"/>
  <c r="CC86" i="9"/>
  <c r="DT86" i="9"/>
  <c r="CL86" i="9"/>
  <c r="DK86" i="9"/>
  <c r="BU86" i="9"/>
  <c r="CE52" i="9"/>
  <c r="DV52" i="9"/>
  <c r="DB52" i="9"/>
  <c r="DM52" i="9"/>
  <c r="CN52" i="9"/>
  <c r="BW52" i="9"/>
  <c r="CK90" i="9"/>
  <c r="CY90" i="9"/>
  <c r="CB90" i="9"/>
  <c r="DJ90" i="9"/>
  <c r="DS90" i="9"/>
  <c r="BT90" i="9"/>
  <c r="DK87" i="9"/>
  <c r="CL87" i="9"/>
  <c r="DT87" i="9"/>
  <c r="CZ87" i="9"/>
  <c r="CC87" i="9"/>
  <c r="BU87" i="9"/>
  <c r="AM103" i="9"/>
  <c r="CY26" i="9"/>
  <c r="CK26" i="9"/>
  <c r="DJ26" i="9"/>
  <c r="DS26" i="9"/>
  <c r="CB26" i="9"/>
  <c r="BT26" i="9"/>
  <c r="DL22" i="9"/>
  <c r="CM22" i="9"/>
  <c r="DU22" i="9"/>
  <c r="DA22" i="9"/>
  <c r="CD22" i="9"/>
  <c r="BV22" i="9"/>
  <c r="DT55" i="9"/>
  <c r="CC55" i="9"/>
  <c r="DK55" i="9"/>
  <c r="CZ55" i="9"/>
  <c r="CL55" i="9"/>
  <c r="BU55" i="9"/>
  <c r="CZ76" i="9"/>
  <c r="CL76" i="9"/>
  <c r="CC76" i="9"/>
  <c r="DT76" i="9"/>
  <c r="DK76" i="9"/>
  <c r="BU76" i="9"/>
  <c r="CD36" i="9"/>
  <c r="DL36" i="9"/>
  <c r="CM36" i="9"/>
  <c r="DU36" i="9"/>
  <c r="DA36" i="9"/>
  <c r="BV36" i="9"/>
  <c r="CY49" i="9"/>
  <c r="DJ49" i="9"/>
  <c r="CB49" i="9"/>
  <c r="CK49" i="9"/>
  <c r="DS49" i="9"/>
  <c r="BT49" i="9"/>
  <c r="DV74" i="9"/>
  <c r="DM74" i="9"/>
  <c r="DB74" i="9"/>
  <c r="CN74" i="9"/>
  <c r="BW74" i="9"/>
  <c r="CE74" i="9"/>
  <c r="DU85" i="9"/>
  <c r="CD85" i="9"/>
  <c r="DA85" i="9"/>
  <c r="DL85" i="9"/>
  <c r="CM85" i="9"/>
  <c r="BV85" i="9"/>
  <c r="DB61" i="9"/>
  <c r="DM61" i="9"/>
  <c r="CE61" i="9"/>
  <c r="CN61" i="9"/>
  <c r="DV61" i="9"/>
  <c r="BW61" i="9"/>
  <c r="CK19" i="9"/>
  <c r="DJ19" i="9"/>
  <c r="DS19" i="9"/>
  <c r="CB19" i="9"/>
  <c r="CY19" i="9"/>
  <c r="BT19" i="9"/>
  <c r="DA27" i="9"/>
  <c r="CD27" i="9"/>
  <c r="DL27" i="9"/>
  <c r="DU27" i="9"/>
  <c r="CM27" i="9"/>
  <c r="BV27" i="9"/>
  <c r="DS69" i="9"/>
  <c r="DJ69" i="9"/>
  <c r="CK69" i="9"/>
  <c r="CB69" i="9"/>
  <c r="CY69" i="9"/>
  <c r="BT69" i="9"/>
  <c r="DU78" i="9"/>
  <c r="DA78" i="9"/>
  <c r="CD78" i="9"/>
  <c r="DL78" i="9"/>
  <c r="CM78" i="9"/>
  <c r="BV78" i="9"/>
  <c r="DT81" i="9"/>
  <c r="CC81" i="9"/>
  <c r="CZ81" i="9"/>
  <c r="CL81" i="9"/>
  <c r="DK81" i="9"/>
  <c r="BU81" i="9"/>
  <c r="CN30" i="9"/>
  <c r="DV30" i="9"/>
  <c r="DM30" i="9"/>
  <c r="CE30" i="9"/>
  <c r="DB30" i="9"/>
  <c r="BW30" i="9"/>
  <c r="DM62" i="9"/>
  <c r="DV62" i="9"/>
  <c r="CE62" i="9"/>
  <c r="CN62" i="9"/>
  <c r="DB62" i="9"/>
  <c r="BW62" i="9"/>
  <c r="AY46" i="9"/>
  <c r="DT96" i="9"/>
  <c r="DK96" i="9"/>
  <c r="CZ96" i="9"/>
  <c r="CL96" i="9"/>
  <c r="CC96" i="9"/>
  <c r="BU96" i="9"/>
  <c r="CB51" i="9"/>
  <c r="CK51" i="9"/>
  <c r="CY51" i="9"/>
  <c r="DJ51" i="9"/>
  <c r="DS51" i="9"/>
  <c r="BT51" i="9"/>
  <c r="CB91" i="9"/>
  <c r="CY91" i="9"/>
  <c r="DS91" i="9"/>
  <c r="DJ91" i="9"/>
  <c r="CK91" i="9"/>
  <c r="BT91" i="9"/>
  <c r="AI103" i="9"/>
  <c r="AC103" i="9"/>
  <c r="AJ46" i="9"/>
  <c r="CX15" i="9"/>
  <c r="CY15" i="9" s="1"/>
  <c r="CZ15" i="9" s="1"/>
  <c r="DA15" i="9" s="1"/>
  <c r="DB15" i="9" s="1"/>
  <c r="DC15" i="9" s="1"/>
  <c r="AU15" i="9" s="1"/>
  <c r="AP66" i="9"/>
  <c r="AP103" i="9"/>
  <c r="DS66" i="9"/>
  <c r="DT66" i="9" s="1"/>
  <c r="AM46" i="9"/>
  <c r="DJ28" i="9"/>
  <c r="CB28" i="9"/>
  <c r="CK28" i="9"/>
  <c r="BT28" i="9"/>
  <c r="DR12" i="9"/>
  <c r="DS12" i="9" s="1"/>
  <c r="DT12" i="9" s="1"/>
  <c r="DU12" i="9" s="1"/>
  <c r="DV12" i="9" s="1"/>
  <c r="DW12" i="9" s="1"/>
  <c r="I12" i="9" s="1"/>
  <c r="CJ23" i="9"/>
  <c r="DR23" i="9"/>
  <c r="CX23" i="9"/>
  <c r="CA23" i="9"/>
  <c r="DI23" i="9"/>
  <c r="BS23" i="9"/>
  <c r="AD66" i="9"/>
  <c r="DR28" i="9"/>
  <c r="DS28" i="9" s="1"/>
  <c r="CX39" i="9"/>
  <c r="V65" i="9"/>
  <c r="AE65" i="9"/>
  <c r="AQ65" i="9"/>
  <c r="AP65" i="9"/>
  <c r="W65" i="9"/>
  <c r="AL65" i="9"/>
  <c r="AJ65" i="9"/>
  <c r="AG46" i="9"/>
  <c r="CY80" i="9"/>
  <c r="CK80" i="9"/>
  <c r="CB80" i="9"/>
  <c r="DJ80" i="9"/>
  <c r="DS80" i="9"/>
  <c r="BT80" i="9"/>
  <c r="DS60" i="9"/>
  <c r="CB60" i="9"/>
  <c r="DJ60" i="9"/>
  <c r="CK60" i="9"/>
  <c r="CY60" i="9"/>
  <c r="BT60" i="9"/>
  <c r="DL53" i="9"/>
  <c r="DA53" i="9"/>
  <c r="CD53" i="9"/>
  <c r="DU53" i="9"/>
  <c r="CM53" i="9"/>
  <c r="BV53" i="9"/>
  <c r="AS46" i="9"/>
  <c r="DJ98" i="9"/>
  <c r="CK98" i="9"/>
  <c r="CY98" i="9"/>
  <c r="CB98" i="9"/>
  <c r="DS98" i="9"/>
  <c r="BT98" i="9"/>
  <c r="CZ56" i="9"/>
  <c r="DT56" i="9"/>
  <c r="CC56" i="9"/>
  <c r="DK56" i="9"/>
  <c r="CL56" i="9"/>
  <c r="BU56" i="9"/>
  <c r="CK41" i="9"/>
  <c r="DS41" i="9"/>
  <c r="CB41" i="9"/>
  <c r="CY41" i="9"/>
  <c r="DJ41" i="9"/>
  <c r="BT41" i="9"/>
  <c r="CB42" i="9"/>
  <c r="DJ42" i="9"/>
  <c r="CK42" i="9"/>
  <c r="DS42" i="9"/>
  <c r="CY42" i="9"/>
  <c r="BT42" i="9"/>
  <c r="W103" i="9"/>
  <c r="AL103" i="9"/>
  <c r="T103" i="9"/>
  <c r="AO103" i="9"/>
  <c r="DT88" i="9"/>
  <c r="CZ88" i="9"/>
  <c r="DK88" i="9"/>
  <c r="CC88" i="9"/>
  <c r="CL88" i="9"/>
  <c r="BU88" i="9"/>
  <c r="CY44" i="9"/>
  <c r="DJ44" i="9"/>
  <c r="DS44" i="9"/>
  <c r="CB44" i="9"/>
  <c r="CK44" i="9"/>
  <c r="BT44" i="9"/>
  <c r="DI70" i="9"/>
  <c r="DR70" i="9"/>
  <c r="CJ70" i="9"/>
  <c r="CX70" i="9"/>
  <c r="CA70" i="9"/>
  <c r="BS70" i="9"/>
  <c r="CA15" i="9"/>
  <c r="CB15" i="9" s="1"/>
  <c r="CC15" i="9" s="1"/>
  <c r="CD15" i="9" s="1"/>
  <c r="CE15" i="9" s="1"/>
  <c r="CF15" i="9" s="1"/>
  <c r="F15" i="9" s="1"/>
  <c r="DI15" i="9"/>
  <c r="DJ15" i="9" s="1"/>
  <c r="DK15" i="9" s="1"/>
  <c r="DL15" i="9" s="1"/>
  <c r="DM15" i="9" s="1"/>
  <c r="DN15" i="9" s="1"/>
  <c r="H15" i="9" s="1"/>
  <c r="AW46" i="9"/>
  <c r="DU45" i="9"/>
  <c r="DL45" i="9"/>
  <c r="CD45" i="9"/>
  <c r="DA45" i="9"/>
  <c r="CM45" i="9"/>
  <c r="BV45" i="9"/>
  <c r="AG65" i="9"/>
  <c r="DR89" i="9"/>
  <c r="CX89" i="9"/>
  <c r="CJ89" i="9"/>
  <c r="CA89" i="9"/>
  <c r="DI89" i="9"/>
  <c r="BS89" i="9"/>
  <c r="AP46" i="9"/>
  <c r="CX12" i="9"/>
  <c r="CY12" i="9" s="1"/>
  <c r="CZ12" i="9" s="1"/>
  <c r="DA12" i="9" s="1"/>
  <c r="DB12" i="9" s="1"/>
  <c r="DC12" i="9" s="1"/>
  <c r="AU12" i="9" s="1"/>
  <c r="CJ12" i="9"/>
  <c r="CK12" i="9" s="1"/>
  <c r="CL12" i="9" s="1"/>
  <c r="CM12" i="9" s="1"/>
  <c r="CN12" i="9" s="1"/>
  <c r="CO12" i="9" s="1"/>
  <c r="G12" i="9" s="1"/>
  <c r="DI37" i="9"/>
  <c r="DJ37" i="9" s="1"/>
  <c r="X46" i="9"/>
  <c r="X66" i="9"/>
  <c r="CJ39" i="9"/>
  <c r="DI39" i="9"/>
  <c r="AK65" i="9"/>
  <c r="O65" i="9"/>
  <c r="AD65" i="9"/>
  <c r="AH65" i="9"/>
  <c r="R65" i="9"/>
  <c r="AX65" i="9"/>
  <c r="AB65" i="9"/>
  <c r="AJ66" i="9"/>
  <c r="DS83" i="9"/>
  <c r="DJ83" i="9"/>
  <c r="CY83" i="9"/>
  <c r="CK83" i="9"/>
  <c r="CB83" i="9"/>
  <c r="BT83" i="9"/>
  <c r="DM77" i="9"/>
  <c r="DB77" i="9"/>
  <c r="CN77" i="9"/>
  <c r="DV77" i="9"/>
  <c r="CE77" i="9"/>
  <c r="BW77" i="9"/>
  <c r="CC57" i="9"/>
  <c r="DK57" i="9"/>
  <c r="CZ57" i="9"/>
  <c r="DT57" i="9"/>
  <c r="CL57" i="9"/>
  <c r="BU57" i="9"/>
  <c r="DS38" i="9"/>
  <c r="CY38" i="9"/>
  <c r="CK38" i="9"/>
  <c r="CB38" i="9"/>
  <c r="DJ38" i="9"/>
  <c r="BT38" i="9"/>
  <c r="CY34" i="9"/>
  <c r="DS34" i="9"/>
  <c r="CB34" i="9"/>
  <c r="DJ34" i="9"/>
  <c r="CK34" i="9"/>
  <c r="BT34" i="9"/>
  <c r="CB93" i="9"/>
  <c r="DS93" i="9"/>
  <c r="CY93" i="9"/>
  <c r="CK93" i="9"/>
  <c r="DJ93" i="9"/>
  <c r="BT93" i="9"/>
  <c r="DK29" i="9"/>
  <c r="CC29" i="9"/>
  <c r="DT29" i="9"/>
  <c r="CZ29" i="9"/>
  <c r="CL29" i="9"/>
  <c r="BU29" i="9"/>
  <c r="DL40" i="9"/>
  <c r="CD40" i="9"/>
  <c r="CM40" i="9"/>
  <c r="DA40" i="9"/>
  <c r="DU40" i="9"/>
  <c r="BV40" i="9"/>
  <c r="DV32" i="9"/>
  <c r="DM32" i="9"/>
  <c r="CN32" i="9"/>
  <c r="CE32" i="9"/>
  <c r="DB32" i="9"/>
  <c r="BW32" i="9"/>
  <c r="CK21" i="9"/>
  <c r="DS21" i="9"/>
  <c r="CY21" i="9"/>
  <c r="DJ21" i="9"/>
  <c r="CB21" i="9"/>
  <c r="BT21" i="9"/>
  <c r="CZ79" i="9"/>
  <c r="DT79" i="9"/>
  <c r="CL79" i="9"/>
  <c r="DK79" i="9"/>
  <c r="CC79" i="9"/>
  <c r="BU79" i="9"/>
  <c r="CZ20" i="9"/>
  <c r="CC20" i="9"/>
  <c r="CL20" i="9"/>
  <c r="DK20" i="9"/>
  <c r="DT20" i="9"/>
  <c r="BU20" i="9"/>
  <c r="CZ50" i="9"/>
  <c r="DK50" i="9"/>
  <c r="DT50" i="9"/>
  <c r="CL50" i="9"/>
  <c r="CC50" i="9"/>
  <c r="BU50" i="9"/>
  <c r="DT75" i="9"/>
  <c r="DK75" i="9"/>
  <c r="CC75" i="9"/>
  <c r="CL75" i="9"/>
  <c r="CZ75" i="9"/>
  <c r="BU75" i="9"/>
  <c r="CY82" i="9"/>
  <c r="CB82" i="9"/>
  <c r="DJ82" i="9"/>
  <c r="DS82" i="9"/>
  <c r="CK82" i="9"/>
  <c r="BT82" i="9"/>
  <c r="CY25" i="9"/>
  <c r="CB25" i="9"/>
  <c r="DS25" i="9"/>
  <c r="DJ25" i="9"/>
  <c r="CK25" i="9"/>
  <c r="BT25" i="9"/>
  <c r="DU18" i="9"/>
  <c r="DA18" i="9"/>
  <c r="DL18" i="9"/>
  <c r="CD18" i="9"/>
  <c r="CM18" i="9"/>
  <c r="BV18" i="9"/>
  <c r="DA59" i="9"/>
  <c r="DU59" i="9"/>
  <c r="CD59" i="9"/>
  <c r="CM59" i="9"/>
  <c r="DL59" i="9"/>
  <c r="BV59" i="9"/>
  <c r="CZ31" i="9"/>
  <c r="DK31" i="9"/>
  <c r="CL31" i="9"/>
  <c r="CC31" i="9"/>
  <c r="DT31" i="9"/>
  <c r="BU31" i="9"/>
  <c r="DV63" i="9"/>
  <c r="DM63" i="9"/>
  <c r="CN63" i="9"/>
  <c r="CE63" i="9"/>
  <c r="DB63" i="9"/>
  <c r="BW63" i="9"/>
  <c r="DK68" i="9"/>
  <c r="DT68" i="9"/>
  <c r="CL68" i="9"/>
  <c r="CC68" i="9"/>
  <c r="CZ68" i="9"/>
  <c r="BU68" i="9"/>
  <c r="DC97" i="9"/>
  <c r="AU97" i="9" s="1"/>
  <c r="DW97" i="9"/>
  <c r="I97" i="9" s="1"/>
  <c r="CO97" i="9"/>
  <c r="G97" i="9" s="1"/>
  <c r="DN97" i="9"/>
  <c r="H97" i="9" s="1"/>
  <c r="CF97" i="9"/>
  <c r="F97" i="9" s="1"/>
  <c r="CY58" i="9"/>
  <c r="DJ58" i="9"/>
  <c r="DS58" i="9"/>
  <c r="CK58" i="9"/>
  <c r="CB58" i="9"/>
  <c r="BT58" i="9"/>
  <c r="CC43" i="9"/>
  <c r="DT43" i="9"/>
  <c r="CZ43" i="9"/>
  <c r="DK43" i="9"/>
  <c r="CL43" i="9"/>
  <c r="BU43" i="9"/>
  <c r="CZ54" i="9"/>
  <c r="CL54" i="9"/>
  <c r="DK54" i="9"/>
  <c r="CC54" i="9"/>
  <c r="DT54" i="9"/>
  <c r="BU54" i="9"/>
  <c r="DM95" i="9"/>
  <c r="DB95" i="9"/>
  <c r="DV95" i="9"/>
  <c r="CN95" i="9"/>
  <c r="CE95" i="9"/>
  <c r="BW95" i="9"/>
  <c r="AW66" i="9"/>
  <c r="T65" i="9"/>
  <c r="CL71" i="9"/>
  <c r="DT71" i="9"/>
  <c r="CZ71" i="9"/>
  <c r="DK71" i="9"/>
  <c r="CC71" i="9"/>
  <c r="BU71" i="9"/>
  <c r="AM66" i="9"/>
  <c r="DA84" i="9"/>
  <c r="CD84" i="9"/>
  <c r="DL84" i="9"/>
  <c r="DU84" i="9"/>
  <c r="CM84" i="9"/>
  <c r="BV84" i="9"/>
  <c r="BS16" i="9"/>
  <c r="CX16" i="9"/>
  <c r="CJ16" i="9"/>
  <c r="CA16" i="9"/>
  <c r="DI16" i="9"/>
  <c r="DR16" i="9"/>
  <c r="AX46" i="9"/>
  <c r="AI65" i="9"/>
  <c r="AG66" i="9"/>
  <c r="Y65" i="9"/>
  <c r="CK66" i="9"/>
  <c r="CL66" i="9" s="1"/>
  <c r="AA46" i="9"/>
  <c r="CB37" i="9"/>
  <c r="CY37" i="9"/>
  <c r="DS37" i="9"/>
  <c r="BT37" i="9"/>
  <c r="X65" i="9"/>
  <c r="DR39" i="9"/>
  <c r="BS39" i="9"/>
  <c r="L103" i="9"/>
  <c r="AD46" i="9"/>
  <c r="AT65" i="9"/>
  <c r="AA65" i="9"/>
  <c r="Z65" i="9"/>
  <c r="AN65" i="9"/>
  <c r="AZ65" i="9"/>
  <c r="AO65" i="9"/>
  <c r="K65" i="9"/>
  <c r="AS65" i="9"/>
  <c r="AX66" i="9"/>
  <c r="DK99" i="9"/>
  <c r="CC99" i="9"/>
  <c r="CZ99" i="9"/>
  <c r="CL99" i="9"/>
  <c r="DT99" i="9"/>
  <c r="BU99" i="9"/>
  <c r="CZ64" i="9"/>
  <c r="DK64" i="9"/>
  <c r="CL64" i="9"/>
  <c r="CC64" i="9"/>
  <c r="DT64" i="9"/>
  <c r="BU64" i="9"/>
  <c r="DK33" i="9"/>
  <c r="DT33" i="9"/>
  <c r="CZ33" i="9"/>
  <c r="CL33" i="9"/>
  <c r="CC33" i="9"/>
  <c r="BU33" i="9"/>
  <c r="CZ24" i="9"/>
  <c r="DK24" i="9"/>
  <c r="CC24" i="9"/>
  <c r="DT24" i="9"/>
  <c r="CL24" i="9"/>
  <c r="BU24" i="9"/>
  <c r="CK94" i="9"/>
  <c r="DS94" i="9"/>
  <c r="DJ94" i="9"/>
  <c r="CY94" i="9"/>
  <c r="CB94" i="9"/>
  <c r="BT94" i="9"/>
  <c r="AZ66" i="9"/>
  <c r="F65" i="6"/>
  <c r="B37" i="6"/>
  <c r="M98" i="4"/>
  <c r="AN57" i="4"/>
  <c r="AH42" i="6"/>
  <c r="O53" i="6"/>
  <c r="AI34" i="4"/>
  <c r="AS22" i="6"/>
  <c r="Y52" i="6"/>
  <c r="AJ49" i="6"/>
  <c r="AG75" i="4"/>
  <c r="AJ48" i="4"/>
  <c r="AI81" i="6"/>
  <c r="AO80" i="6"/>
  <c r="P56" i="4"/>
  <c r="O24" i="6"/>
  <c r="Z95" i="6"/>
  <c r="T51" i="6"/>
  <c r="AE15" i="4"/>
  <c r="N84" i="6"/>
  <c r="AI77" i="6"/>
  <c r="AM89" i="6"/>
  <c r="AD70" i="4"/>
  <c r="M32" i="4"/>
  <c r="AP39" i="6"/>
  <c r="AO64" i="4"/>
  <c r="AD40" i="4"/>
  <c r="AK78" i="6"/>
  <c r="AD74" i="6"/>
  <c r="X54" i="4"/>
  <c r="AL63" i="4"/>
  <c r="AP36" i="4"/>
  <c r="Z62" i="6"/>
  <c r="AA98" i="6"/>
  <c r="Z42" i="4"/>
  <c r="AB73" i="4"/>
  <c r="R97" i="6"/>
  <c r="AO74" i="4"/>
  <c r="M76" i="6"/>
  <c r="AL24" i="6"/>
  <c r="R50" i="4"/>
  <c r="AO60" i="4"/>
  <c r="Z16" i="6"/>
  <c r="W61" i="4"/>
  <c r="AE37" i="6"/>
  <c r="M72" i="6"/>
  <c r="Y77" i="4"/>
  <c r="N57" i="4"/>
  <c r="N42" i="4"/>
  <c r="AA91" i="6"/>
  <c r="AD73" i="4"/>
  <c r="AJ55" i="6"/>
  <c r="AG97" i="4"/>
  <c r="AA75" i="6"/>
  <c r="AT48" i="6"/>
  <c r="AI81" i="4"/>
  <c r="AD80" i="6"/>
  <c r="AN36" i="4"/>
  <c r="AG24" i="4"/>
  <c r="V88" i="4"/>
  <c r="AC96" i="6"/>
  <c r="AJ44" i="6"/>
  <c r="AN16" i="6"/>
  <c r="AB61" i="6"/>
  <c r="AP37" i="4"/>
  <c r="V84" i="6"/>
  <c r="AM33" i="6"/>
  <c r="P89" i="4"/>
  <c r="X70" i="4"/>
  <c r="P34" i="4"/>
  <c r="AO22" i="4"/>
  <c r="S52" i="6"/>
  <c r="AO97" i="4"/>
  <c r="W20" i="4"/>
  <c r="V85" i="4"/>
  <c r="AJ92" i="6"/>
  <c r="AN80" i="6"/>
  <c r="AT56" i="6"/>
  <c r="AP41" i="4"/>
  <c r="AF50" i="6"/>
  <c r="M51" i="6"/>
  <c r="AN15" i="4"/>
  <c r="R16" i="4"/>
  <c r="K61" i="6"/>
  <c r="AL37" i="6"/>
  <c r="AP84" i="6"/>
  <c r="R98" i="4"/>
  <c r="AD57" i="6"/>
  <c r="AK94" i="6"/>
  <c r="F65" i="4"/>
  <c r="X84" i="4"/>
  <c r="S33" i="6"/>
  <c r="AF57" i="4"/>
  <c r="Y42" i="6"/>
  <c r="Z32" i="6"/>
  <c r="AG19" i="4"/>
  <c r="AH67" i="6"/>
  <c r="AT79" i="6"/>
  <c r="AD78" i="6"/>
  <c r="P18" i="4"/>
  <c r="AB54" i="6"/>
  <c r="AB63" i="4"/>
  <c r="AK68" i="4"/>
  <c r="AC62" i="6"/>
  <c r="AR41" i="6"/>
  <c r="AK58" i="4"/>
  <c r="Y60" i="6"/>
  <c r="B13" i="6"/>
  <c r="AE98" i="6"/>
  <c r="K57" i="4"/>
  <c r="AB42" i="6"/>
  <c r="AC32" i="4"/>
  <c r="S19" i="4"/>
  <c r="AR22" i="6"/>
  <c r="T52" i="6"/>
  <c r="AD49" i="6"/>
  <c r="X20" i="4"/>
  <c r="X85" i="6"/>
  <c r="W92" i="4"/>
  <c r="AB21" i="6"/>
  <c r="R99" i="6"/>
  <c r="W84" i="6"/>
  <c r="S89" i="6"/>
  <c r="AK43" i="4"/>
  <c r="X64" i="4"/>
  <c r="AG75" i="6"/>
  <c r="AJ81" i="4"/>
  <c r="AF56" i="4"/>
  <c r="R88" i="6"/>
  <c r="AC51" i="6"/>
  <c r="T14" i="6"/>
  <c r="AO83" i="4"/>
  <c r="AA87" i="4"/>
  <c r="AR59" i="6"/>
  <c r="V98" i="4"/>
  <c r="AS57" i="4"/>
  <c r="AN94" i="6"/>
  <c r="N32" i="6"/>
  <c r="AB39" i="4"/>
  <c r="AA55" i="4"/>
  <c r="AJ97" i="6"/>
  <c r="AC20" i="6"/>
  <c r="AF48" i="6"/>
  <c r="AG81" i="6"/>
  <c r="T80" i="4"/>
  <c r="AP99" i="6"/>
  <c r="AM17" i="6"/>
  <c r="AL95" i="4"/>
  <c r="AQ51" i="6"/>
  <c r="T15" i="6"/>
  <c r="S71" i="4"/>
  <c r="AB13" i="6"/>
  <c r="X82" i="4"/>
  <c r="AN72" i="6"/>
  <c r="AC77" i="6"/>
  <c r="B90" i="6"/>
  <c r="Z53" i="6"/>
  <c r="N34" i="4"/>
  <c r="AA22" i="6"/>
  <c r="AB52" i="4"/>
  <c r="AN97" i="4"/>
  <c r="V20" i="4"/>
  <c r="Q85" i="6"/>
  <c r="AL92" i="6"/>
  <c r="W21" i="6"/>
  <c r="M99" i="6"/>
  <c r="AH41" i="6"/>
  <c r="AS58" i="6"/>
  <c r="AN12" i="4"/>
  <c r="AA14" i="6"/>
  <c r="M83" i="6"/>
  <c r="AL13" i="4"/>
  <c r="AQ82" i="4"/>
  <c r="AJ72" i="6"/>
  <c r="AF33" i="4"/>
  <c r="O89" i="6"/>
  <c r="AC42" i="6"/>
  <c r="AJ91" i="4"/>
  <c r="Q93" i="6"/>
  <c r="AT70" i="4"/>
  <c r="AN19" i="4"/>
  <c r="M79" i="4"/>
  <c r="AA74" i="6"/>
  <c r="AQ76" i="6"/>
  <c r="N62" i="6"/>
  <c r="AJ50" i="4"/>
  <c r="Y60" i="4"/>
  <c r="W16" i="6"/>
  <c r="AE61" i="4"/>
  <c r="Q37" i="6"/>
  <c r="R72" i="6"/>
  <c r="W77" i="6"/>
  <c r="AF89" i="6"/>
  <c r="P70" i="4"/>
  <c r="AO34" i="6"/>
  <c r="AG73" i="6"/>
  <c r="S55" i="4"/>
  <c r="X49" i="6"/>
  <c r="N18" i="6"/>
  <c r="Y54" i="6"/>
  <c r="Z63" i="4"/>
  <c r="O21" i="6"/>
  <c r="V99" i="6"/>
  <c r="S41" i="6"/>
  <c r="Z50" i="4"/>
  <c r="W12" i="6"/>
  <c r="F46" i="4"/>
  <c r="AA86" i="6"/>
  <c r="Z93" i="4"/>
  <c r="T90" i="4"/>
  <c r="T53" i="4"/>
  <c r="AD34" i="6"/>
  <c r="AS73" i="4"/>
  <c r="S55" i="6"/>
  <c r="AQ40" i="6"/>
  <c r="AH75" i="4"/>
  <c r="K74" i="6"/>
  <c r="Z45" i="6"/>
  <c r="N76" i="4"/>
  <c r="N36" i="6"/>
  <c r="AM24" i="4"/>
  <c r="AQ95" i="6"/>
  <c r="AF96" i="6"/>
  <c r="AT44" i="6"/>
  <c r="AC84" i="6"/>
  <c r="AO33" i="4"/>
  <c r="K89" i="6"/>
  <c r="AS42" i="6"/>
  <c r="AA32" i="4"/>
  <c r="AG19" i="6"/>
  <c r="V64" i="4"/>
  <c r="Y40" i="4"/>
  <c r="P47" i="6"/>
  <c r="AL74" i="4"/>
  <c r="AG45" i="6"/>
  <c r="R76" i="6"/>
  <c r="M36" i="4"/>
  <c r="AI24" i="6"/>
  <c r="Y33" i="4"/>
  <c r="AE94" i="4"/>
  <c r="AE34" i="6"/>
  <c r="Y52" i="4"/>
  <c r="Z75" i="4"/>
  <c r="V81" i="4"/>
  <c r="AJ56" i="4"/>
  <c r="M88" i="4"/>
  <c r="AJ12" i="6"/>
  <c r="AH35" i="4"/>
  <c r="AL83" i="4"/>
  <c r="T87" i="6"/>
  <c r="AL59" i="6"/>
  <c r="AB98" i="6"/>
  <c r="Y57" i="4"/>
  <c r="AF42" i="4"/>
  <c r="AL32" i="4"/>
  <c r="Q39" i="4"/>
  <c r="AS64" i="4"/>
  <c r="AI40" i="4"/>
  <c r="AE75" i="6"/>
  <c r="AE48" i="6"/>
  <c r="K45" i="4"/>
  <c r="AG76" i="6"/>
  <c r="AH36" i="4"/>
  <c r="K62" i="4"/>
  <c r="AS88" i="4"/>
  <c r="AF58" i="6"/>
  <c r="AO44" i="4"/>
  <c r="AQ35" i="4"/>
  <c r="AO38" i="6"/>
  <c r="AI69" i="4"/>
  <c r="AS84" i="4"/>
  <c r="AQ98" i="4"/>
  <c r="O57" i="4"/>
  <c r="O42" i="6"/>
  <c r="AH91" i="4"/>
  <c r="Q73" i="6"/>
  <c r="AK55" i="4"/>
  <c r="K97" i="4"/>
  <c r="B75" i="4"/>
  <c r="AH85" i="4"/>
  <c r="K81" i="6"/>
  <c r="Q80" i="4"/>
  <c r="AC56" i="4"/>
  <c r="K17" i="6"/>
  <c r="M95" i="4"/>
  <c r="K51" i="4"/>
  <c r="X15" i="4"/>
  <c r="AR16" i="6"/>
  <c r="T61" i="4"/>
  <c r="W69" i="4"/>
  <c r="AO59" i="4"/>
  <c r="AC98" i="6"/>
  <c r="AA93" i="6"/>
  <c r="AN90" i="6"/>
  <c r="R53" i="6"/>
  <c r="AB86" i="4"/>
  <c r="AG90" i="6"/>
  <c r="AP32" i="6"/>
  <c r="AP52" i="6"/>
  <c r="AD18" i="6"/>
  <c r="AB92" i="6"/>
  <c r="AE36" i="4"/>
  <c r="W88" i="4"/>
  <c r="N51" i="4"/>
  <c r="I65" i="6"/>
  <c r="N84" i="4"/>
  <c r="S33" i="4"/>
  <c r="AM89" i="4"/>
  <c r="AK70" i="6"/>
  <c r="AK43" i="6"/>
  <c r="AR19" i="6"/>
  <c r="N67" i="4"/>
  <c r="AI79" i="4"/>
  <c r="P49" i="4"/>
  <c r="X20" i="6"/>
  <c r="X85" i="4"/>
  <c r="S92" i="6"/>
  <c r="AB21" i="4"/>
  <c r="T56" i="4"/>
  <c r="AC17" i="4"/>
  <c r="AJ50" i="6"/>
  <c r="AH12" i="4"/>
  <c r="T15" i="4"/>
  <c r="Z72" i="6"/>
  <c r="Z77" i="4"/>
  <c r="AQ90" i="6"/>
  <c r="R70" i="4"/>
  <c r="AN91" i="4"/>
  <c r="T39" i="4"/>
  <c r="AL55" i="6"/>
  <c r="AK40" i="4"/>
  <c r="AO75" i="4"/>
  <c r="F13" i="4"/>
  <c r="AT45" i="6"/>
  <c r="N80" i="6"/>
  <c r="AC56" i="6"/>
  <c r="V24" i="4"/>
  <c r="O77" i="4"/>
  <c r="Z43" i="4"/>
  <c r="AR67" i="6"/>
  <c r="AF49" i="4"/>
  <c r="S85" i="6"/>
  <c r="AO21" i="6"/>
  <c r="X41" i="4"/>
  <c r="N58" i="6"/>
  <c r="S44" i="6"/>
  <c r="AH71" i="6"/>
  <c r="Z13" i="6"/>
  <c r="AL82" i="4"/>
  <c r="B86" i="6"/>
  <c r="X93" i="4"/>
  <c r="AT89" i="6"/>
  <c r="S53" i="6"/>
  <c r="X34" i="4"/>
  <c r="AC73" i="4"/>
  <c r="AC52" i="6"/>
  <c r="Q49" i="6"/>
  <c r="AN20" i="4"/>
  <c r="Y85" i="4"/>
  <c r="AT92" i="6"/>
  <c r="AK80" i="4"/>
  <c r="AO56" i="4"/>
  <c r="AD17" i="4"/>
  <c r="B95" i="6"/>
  <c r="X51" i="4"/>
  <c r="AT15" i="6"/>
  <c r="M71" i="6"/>
  <c r="AF13" i="4"/>
  <c r="M82" i="4"/>
  <c r="AM72" i="4"/>
  <c r="AB77" i="4"/>
  <c r="AB90" i="4"/>
  <c r="AC53" i="4"/>
  <c r="O19" i="4"/>
  <c r="AQ67" i="4"/>
  <c r="AO79" i="4"/>
  <c r="AT49" i="4"/>
  <c r="AT18" i="4"/>
  <c r="AL54" i="4"/>
  <c r="AM63" i="6"/>
  <c r="AM21" i="6"/>
  <c r="AN99" i="6"/>
  <c r="AN41" i="6"/>
  <c r="AP58" i="6"/>
  <c r="Z12" i="6"/>
  <c r="AD14" i="6"/>
  <c r="AM71" i="4"/>
  <c r="Y13" i="6"/>
  <c r="K82" i="6"/>
  <c r="AB72" i="6"/>
  <c r="AQ33" i="6"/>
  <c r="Q57" i="4"/>
  <c r="AO42" i="6"/>
  <c r="I65" i="4"/>
  <c r="AK72" i="6"/>
  <c r="AH77" i="4"/>
  <c r="AL89" i="4"/>
  <c r="AA70" i="4"/>
  <c r="AK91" i="6"/>
  <c r="AA39" i="6"/>
  <c r="T64" i="6"/>
  <c r="AG40" i="4"/>
  <c r="B16" i="4"/>
  <c r="Z74" i="6"/>
  <c r="AG45" i="4"/>
  <c r="AR76" i="4"/>
  <c r="W36" i="4"/>
  <c r="AJ24" i="4"/>
  <c r="M88" i="6"/>
  <c r="AT96" i="6"/>
  <c r="AS44" i="4"/>
  <c r="X84" i="6"/>
  <c r="Q33" i="6"/>
  <c r="AQ89" i="4"/>
  <c r="AK70" i="4"/>
  <c r="AC91" i="6"/>
  <c r="AD39" i="6"/>
  <c r="N67" i="6"/>
  <c r="M79" i="6"/>
  <c r="Y78" i="6"/>
  <c r="AA18" i="4"/>
  <c r="AN54" i="4"/>
  <c r="AF63" i="4"/>
  <c r="AE68" i="6"/>
  <c r="AP62" i="6"/>
  <c r="S86" i="6"/>
  <c r="AG94" i="6"/>
  <c r="AC34" i="6"/>
  <c r="AL55" i="4"/>
  <c r="AQ18" i="4"/>
  <c r="AS63" i="4"/>
  <c r="AP62" i="4"/>
  <c r="Q95" i="4"/>
  <c r="V12" i="4"/>
  <c r="AA35" i="6"/>
  <c r="AB38" i="4"/>
  <c r="AL69" i="4"/>
  <c r="S84" i="4"/>
  <c r="O33" i="4"/>
  <c r="R89" i="4"/>
  <c r="AQ42" i="4"/>
  <c r="AQ91" i="6"/>
  <c r="W73" i="6"/>
  <c r="AF52" i="6"/>
  <c r="AA49" i="4"/>
  <c r="S18" i="6"/>
  <c r="R85" i="4"/>
  <c r="T92" i="6"/>
  <c r="AD21" i="4"/>
  <c r="K99" i="6"/>
  <c r="AB41" i="6"/>
  <c r="AQ50" i="6"/>
  <c r="AE12" i="4"/>
  <c r="AT14" i="6"/>
  <c r="AR83" i="6"/>
  <c r="AQ87" i="6"/>
  <c r="Y59" i="6"/>
  <c r="T86" i="4"/>
  <c r="AC93" i="4"/>
  <c r="AH94" i="4"/>
  <c r="Q43" i="6"/>
  <c r="AF19" i="4"/>
  <c r="AG67" i="4"/>
  <c r="AB79" i="4"/>
  <c r="AK49" i="4"/>
  <c r="AM18" i="4"/>
  <c r="AG54" i="6"/>
  <c r="Y63" i="6"/>
  <c r="AC36" i="6"/>
  <c r="S24" i="6"/>
  <c r="Q88" i="4"/>
  <c r="N96" i="4"/>
  <c r="AH60" i="4"/>
  <c r="AJ35" i="4"/>
  <c r="AJ38" i="4"/>
  <c r="AC87" i="4"/>
  <c r="R59" i="6"/>
  <c r="X86" i="6"/>
  <c r="AG77" i="4"/>
  <c r="Y89" i="4"/>
  <c r="AL70" i="4"/>
  <c r="AF84" i="4"/>
  <c r="AP57" i="6"/>
  <c r="Q53" i="6"/>
  <c r="AJ22" i="4"/>
  <c r="AS97" i="6"/>
  <c r="AK85" i="4"/>
  <c r="AP80" i="4"/>
  <c r="T17" i="4"/>
  <c r="AK58" i="6"/>
  <c r="R44" i="6"/>
  <c r="AJ71" i="6"/>
  <c r="AT13" i="6"/>
  <c r="AD82" i="6"/>
  <c r="AI86" i="6"/>
  <c r="M77" i="6"/>
  <c r="S90" i="6"/>
  <c r="K53" i="6"/>
  <c r="S34" i="4"/>
  <c r="AG22" i="6"/>
  <c r="AE52" i="4"/>
  <c r="AJ75" i="6"/>
  <c r="AS74" i="6"/>
  <c r="R45" i="4"/>
  <c r="AO76" i="6"/>
  <c r="O68" i="4"/>
  <c r="O62" i="6"/>
  <c r="R23" i="6"/>
  <c r="Q58" i="6"/>
  <c r="I46" i="4"/>
  <c r="B15" i="4"/>
  <c r="Y98" i="4"/>
  <c r="AP57" i="4"/>
  <c r="X94" i="6"/>
  <c r="P43" i="4"/>
  <c r="AC19" i="6"/>
  <c r="AM22" i="4"/>
  <c r="AO52" i="6"/>
  <c r="AT97" i="4"/>
  <c r="AP20" i="6"/>
  <c r="T48" i="6"/>
  <c r="V81" i="6"/>
  <c r="AP21" i="4"/>
  <c r="AJ56" i="6"/>
  <c r="R17" i="6"/>
  <c r="AF95" i="6"/>
  <c r="AI51" i="4"/>
  <c r="AS15" i="6"/>
  <c r="Q72" i="4"/>
  <c r="Z77" i="6"/>
  <c r="AJ90" i="4"/>
  <c r="Z70" i="6"/>
  <c r="W91" i="6"/>
  <c r="Z39" i="6"/>
  <c r="M55" i="6"/>
  <c r="Z97" i="4"/>
  <c r="AB75" i="6"/>
  <c r="AB48" i="4"/>
  <c r="AO81" i="4"/>
  <c r="T80" i="6"/>
  <c r="Y56" i="6"/>
  <c r="X17" i="6"/>
  <c r="AM93" i="4"/>
  <c r="Z70" i="4"/>
  <c r="AC39" i="6"/>
  <c r="AA40" i="4"/>
  <c r="Y18" i="4"/>
  <c r="M63" i="6"/>
  <c r="AQ62" i="4"/>
  <c r="R95" i="4"/>
  <c r="W60" i="6"/>
  <c r="AC16" i="6"/>
  <c r="AT38" i="4"/>
  <c r="K69" i="4"/>
  <c r="M84" i="4"/>
  <c r="Z33" i="6"/>
  <c r="AD89" i="4"/>
  <c r="AO70" i="4"/>
  <c r="O91" i="4"/>
  <c r="AM73" i="6"/>
  <c r="V55" i="6"/>
  <c r="N97" i="6"/>
  <c r="Y20" i="4"/>
  <c r="AQ85" i="4"/>
  <c r="M81" i="4"/>
  <c r="AJ80" i="4"/>
  <c r="X56" i="4"/>
  <c r="M24" i="4"/>
  <c r="AP95" i="4"/>
  <c r="AA96" i="6"/>
  <c r="AC15" i="4"/>
  <c r="AD71" i="6"/>
  <c r="Q61" i="4"/>
  <c r="AT37" i="4"/>
  <c r="B72" i="4"/>
  <c r="AC33" i="4"/>
  <c r="T89" i="6"/>
  <c r="V70" i="6"/>
  <c r="AK34" i="4"/>
  <c r="AO67" i="6"/>
  <c r="AR52" i="4"/>
  <c r="S49" i="6"/>
  <c r="AP18" i="4"/>
  <c r="AE85" i="6"/>
  <c r="AA92" i="4"/>
  <c r="AS21" i="4"/>
  <c r="AJ99" i="6"/>
  <c r="Z41" i="6"/>
  <c r="AM50" i="4"/>
  <c r="M12" i="4"/>
  <c r="Y15" i="6"/>
  <c r="AT71" i="6"/>
  <c r="S13" i="4"/>
  <c r="S37" i="4"/>
  <c r="T84" i="6"/>
  <c r="AD33" i="4"/>
  <c r="AQ57" i="6"/>
  <c r="Y94" i="4"/>
  <c r="AB43" i="6"/>
  <c r="AT33" i="4"/>
  <c r="AJ42" i="4"/>
  <c r="AT34" i="6"/>
  <c r="AK79" i="6"/>
  <c r="AF74" i="4"/>
  <c r="AI76" i="4"/>
  <c r="AS99" i="4"/>
  <c r="Y95" i="6"/>
  <c r="AI12" i="4"/>
  <c r="O35" i="4"/>
  <c r="AM38" i="4"/>
  <c r="AL69" i="6"/>
  <c r="AL84" i="6"/>
  <c r="AB33" i="4"/>
  <c r="AJ57" i="4"/>
  <c r="S94" i="6"/>
  <c r="AC43" i="4"/>
  <c r="Y39" i="4"/>
  <c r="AK67" i="4"/>
  <c r="AF79" i="4"/>
  <c r="H65" i="6"/>
  <c r="AD72" i="6"/>
  <c r="O77" i="6"/>
  <c r="N90" i="6"/>
  <c r="M70" i="6"/>
  <c r="Z91" i="4"/>
  <c r="AL39" i="6"/>
  <c r="AM55" i="6"/>
  <c r="AM40" i="6"/>
  <c r="AO75" i="6"/>
  <c r="V74" i="4"/>
  <c r="AT45" i="4"/>
  <c r="T76" i="4"/>
  <c r="AO36" i="6"/>
  <c r="AK62" i="6"/>
  <c r="Y88" i="4"/>
  <c r="AE96" i="6"/>
  <c r="AE60" i="4"/>
  <c r="B43" i="6"/>
  <c r="O98" i="4"/>
  <c r="Z57" i="4"/>
  <c r="AJ42" i="6"/>
  <c r="AR43" i="4"/>
  <c r="AD19" i="6"/>
  <c r="AM22" i="6"/>
  <c r="AP52" i="4"/>
  <c r="AT97" i="6"/>
  <c r="AO20" i="6"/>
  <c r="AO48" i="4"/>
  <c r="AC81" i="4"/>
  <c r="AP21" i="6"/>
  <c r="AQ56" i="4"/>
  <c r="AB17" i="4"/>
  <c r="B19" i="4"/>
  <c r="K70" i="6"/>
  <c r="K39" i="4"/>
  <c r="N52" i="6"/>
  <c r="AF20" i="4"/>
  <c r="AE81" i="6"/>
  <c r="AK56" i="6"/>
  <c r="AT95" i="6"/>
  <c r="AD12" i="4"/>
  <c r="X35" i="6"/>
  <c r="AK83" i="4"/>
  <c r="S69" i="6"/>
  <c r="Q84" i="6"/>
  <c r="AO33" i="6"/>
  <c r="AL57" i="4"/>
  <c r="AG42" i="6"/>
  <c r="Y91" i="4"/>
  <c r="O39" i="4"/>
  <c r="P64" i="4"/>
  <c r="AH97" i="4"/>
  <c r="W75" i="4"/>
  <c r="Z48" i="4"/>
  <c r="AD81" i="6"/>
  <c r="K76" i="4"/>
  <c r="W36" i="6"/>
  <c r="X24" i="6"/>
  <c r="S88" i="4"/>
  <c r="B96" i="6"/>
  <c r="M44" i="4"/>
  <c r="Q16" i="6"/>
  <c r="O38" i="6"/>
  <c r="N69" i="6"/>
  <c r="Z84" i="6"/>
  <c r="AI33" i="6"/>
  <c r="W90" i="4"/>
  <c r="AL70" i="6"/>
  <c r="Y34" i="4"/>
  <c r="T22" i="4"/>
  <c r="AG55" i="4"/>
  <c r="Y97" i="6"/>
  <c r="AL20" i="4"/>
  <c r="AR85" i="4"/>
  <c r="R81" i="4"/>
  <c r="AS80" i="4"/>
  <c r="AB56" i="4"/>
  <c r="AN17" i="6"/>
  <c r="Q50" i="6"/>
  <c r="AG51" i="4"/>
  <c r="AB15" i="6"/>
  <c r="AG16" i="6"/>
  <c r="AD61" i="6"/>
  <c r="Z69" i="4"/>
  <c r="G46" i="6"/>
  <c r="AA72" i="4"/>
  <c r="R77" i="6"/>
  <c r="AQ90" i="4"/>
  <c r="K70" i="4"/>
  <c r="AD91" i="4"/>
  <c r="AD39" i="4"/>
  <c r="AM64" i="6"/>
  <c r="Z40" i="6"/>
  <c r="AP78" i="6"/>
  <c r="AQ18" i="6"/>
  <c r="Z54" i="4"/>
  <c r="AS63" i="6"/>
  <c r="AE68" i="4"/>
  <c r="AO62" i="6"/>
  <c r="AQ41" i="4"/>
  <c r="AA58" i="4"/>
  <c r="Q60" i="6"/>
  <c r="S35" i="4"/>
  <c r="N86" i="4"/>
  <c r="K93" i="4"/>
  <c r="AF94" i="6"/>
  <c r="N53" i="6"/>
  <c r="AG34" i="6"/>
  <c r="O73" i="6"/>
  <c r="X52" i="6"/>
  <c r="S97" i="4"/>
  <c r="M20" i="4"/>
  <c r="AL48" i="4"/>
  <c r="W81" i="4"/>
  <c r="AA21" i="4"/>
  <c r="AL56" i="6"/>
  <c r="B45" i="6"/>
  <c r="AJ89" i="4"/>
  <c r="AG91" i="4"/>
  <c r="W55" i="4"/>
  <c r="AS78" i="6"/>
  <c r="AA45" i="6"/>
  <c r="N36" i="4"/>
  <c r="S88" i="6"/>
  <c r="N51" i="6"/>
  <c r="W14" i="4"/>
  <c r="K83" i="4"/>
  <c r="AK87" i="6"/>
  <c r="AE59" i="4"/>
  <c r="AS98" i="4"/>
  <c r="AL93" i="4"/>
  <c r="AO90" i="4"/>
  <c r="AP43" i="4"/>
  <c r="AQ19" i="4"/>
  <c r="Q22" i="4"/>
  <c r="O79" i="6"/>
  <c r="W78" i="6"/>
  <c r="N18" i="4"/>
  <c r="Y54" i="4"/>
  <c r="R63" i="4"/>
  <c r="AI21" i="4"/>
  <c r="V99" i="4"/>
  <c r="M17" i="6"/>
  <c r="X50" i="6"/>
  <c r="R12" i="4"/>
  <c r="AL14" i="4"/>
  <c r="B83" i="6"/>
  <c r="AO87" i="6"/>
  <c r="AA59" i="6"/>
  <c r="AR86" i="6"/>
  <c r="AR93" i="4"/>
  <c r="R94" i="6"/>
  <c r="S43" i="4"/>
  <c r="P39" i="4"/>
  <c r="AP64" i="4"/>
  <c r="AO40" i="6"/>
  <c r="Z78" i="4"/>
  <c r="AM74" i="4"/>
  <c r="AS45" i="6"/>
  <c r="Y76" i="6"/>
  <c r="N68" i="4"/>
  <c r="M62" i="6"/>
  <c r="AL88" i="6"/>
  <c r="AR96" i="6"/>
  <c r="AR60" i="4"/>
  <c r="AK35" i="4"/>
  <c r="AI83" i="6"/>
  <c r="AF87" i="6"/>
  <c r="R82" i="6"/>
  <c r="AP86" i="6"/>
  <c r="AQ77" i="4"/>
  <c r="W89" i="6"/>
  <c r="Y70" i="4"/>
  <c r="G46" i="4"/>
  <c r="W86" i="4"/>
  <c r="AJ93" i="4"/>
  <c r="X90" i="6"/>
  <c r="AM53" i="6"/>
  <c r="AH34" i="4"/>
  <c r="AI73" i="6"/>
  <c r="O55" i="6"/>
  <c r="AS97" i="4"/>
  <c r="AB75" i="4"/>
  <c r="V48" i="4"/>
  <c r="X81" i="4"/>
  <c r="P80" i="4"/>
  <c r="Y56" i="4"/>
  <c r="AJ17" i="6"/>
  <c r="AB95" i="4"/>
  <c r="AD51" i="4"/>
  <c r="AQ15" i="6"/>
  <c r="AP72" i="4"/>
  <c r="AH77" i="6"/>
  <c r="AR90" i="4"/>
  <c r="AD53" i="4"/>
  <c r="AF91" i="6"/>
  <c r="Y73" i="4"/>
  <c r="Q64" i="4"/>
  <c r="Z40" i="4"/>
  <c r="O78" i="4"/>
  <c r="M74" i="6"/>
  <c r="R45" i="6"/>
  <c r="AQ76" i="4"/>
  <c r="AA36" i="6"/>
  <c r="N62" i="4"/>
  <c r="K98" i="6"/>
  <c r="AC70" i="6"/>
  <c r="N19" i="4"/>
  <c r="AR79" i="6"/>
  <c r="AI48" i="6"/>
  <c r="AA21" i="6"/>
  <c r="O24" i="4"/>
  <c r="AE58" i="4"/>
  <c r="T60" i="4"/>
  <c r="AK16" i="4"/>
  <c r="Q61" i="6"/>
  <c r="T37" i="6"/>
  <c r="AE72" i="4"/>
  <c r="AI77" i="4"/>
  <c r="B89" i="6"/>
  <c r="AG53" i="4"/>
  <c r="AA34" i="6"/>
  <c r="AI67" i="6"/>
  <c r="AM79" i="4"/>
  <c r="AL78" i="4"/>
  <c r="X74" i="4"/>
  <c r="M54" i="6"/>
  <c r="AT63" i="4"/>
  <c r="Z68" i="4"/>
  <c r="AB62" i="6"/>
  <c r="AT88" i="4"/>
  <c r="AB58" i="4"/>
  <c r="AK60" i="6"/>
  <c r="AS35" i="4"/>
  <c r="AD38" i="4"/>
  <c r="AO69" i="4"/>
  <c r="B84" i="4"/>
  <c r="AN98" i="6"/>
  <c r="AR57" i="4"/>
  <c r="AM42" i="6"/>
  <c r="K32" i="6"/>
  <c r="AQ39" i="4"/>
  <c r="AG64" i="6"/>
  <c r="X40" i="6"/>
  <c r="AA78" i="6"/>
  <c r="Z74" i="4"/>
  <c r="M45" i="4"/>
  <c r="AJ76" i="6"/>
  <c r="R36" i="4"/>
  <c r="AS17" i="6"/>
  <c r="AN95" i="4"/>
  <c r="AE51" i="6"/>
  <c r="AK44" i="4"/>
  <c r="AP16" i="6"/>
  <c r="M38" i="4"/>
  <c r="AE69" i="6"/>
  <c r="AC59" i="6"/>
  <c r="W98" i="6"/>
  <c r="T93" i="4"/>
  <c r="AT90" i="4"/>
  <c r="AJ53" i="4"/>
  <c r="AO86" i="4"/>
  <c r="AQ89" i="6"/>
  <c r="P32" i="4"/>
  <c r="Q67" i="4"/>
  <c r="O78" i="6"/>
  <c r="AI45" i="4"/>
  <c r="Z36" i="6"/>
  <c r="AK41" i="4"/>
  <c r="AL96" i="4"/>
  <c r="M15" i="6"/>
  <c r="K71" i="4"/>
  <c r="Q13" i="4"/>
  <c r="X59" i="6"/>
  <c r="W98" i="4"/>
  <c r="B93" i="4"/>
  <c r="Z94" i="4"/>
  <c r="Y43" i="4"/>
  <c r="AJ39" i="6"/>
  <c r="R67" i="4"/>
  <c r="AF79" i="6"/>
  <c r="Q75" i="4"/>
  <c r="P48" i="4"/>
  <c r="T81" i="6"/>
  <c r="AD80" i="4"/>
  <c r="AN36" i="6"/>
  <c r="AF24" i="6"/>
  <c r="AQ88" i="4"/>
  <c r="W96" i="4"/>
  <c r="H46" i="6"/>
  <c r="AD84" i="4"/>
  <c r="AH33" i="4"/>
  <c r="Q89" i="4"/>
  <c r="AS42" i="4"/>
  <c r="AP32" i="4"/>
  <c r="N19" i="6"/>
  <c r="AN67" i="4"/>
  <c r="N52" i="4"/>
  <c r="AM49" i="4"/>
  <c r="AI20" i="4"/>
  <c r="Q85" i="4"/>
  <c r="AN92" i="4"/>
  <c r="V21" i="6"/>
  <c r="AR99" i="6"/>
  <c r="AF41" i="6"/>
  <c r="AD58" i="6"/>
  <c r="AF12" i="4"/>
  <c r="R14" i="4"/>
  <c r="Z86" i="6"/>
  <c r="AM93" i="6"/>
  <c r="N94" i="4"/>
  <c r="AL53" i="6"/>
  <c r="AH34" i="6"/>
  <c r="AJ73" i="6"/>
  <c r="T52" i="4"/>
  <c r="Y49" i="6"/>
  <c r="AL20" i="6"/>
  <c r="AI85" i="4"/>
  <c r="R92" i="6"/>
  <c r="T21" i="4"/>
  <c r="Q99" i="6"/>
  <c r="R84" i="6"/>
  <c r="W57" i="6"/>
  <c r="Y53" i="4"/>
  <c r="Z22" i="4"/>
  <c r="AJ49" i="4"/>
  <c r="T48" i="4"/>
  <c r="AK21" i="6"/>
  <c r="X17" i="4"/>
  <c r="AQ58" i="6"/>
  <c r="AS44" i="6"/>
  <c r="O16" i="4"/>
  <c r="AR61" i="6"/>
  <c r="AH37" i="6"/>
  <c r="T72" i="6"/>
  <c r="AO77" i="4"/>
  <c r="AC90" i="6"/>
  <c r="AT53" i="4"/>
  <c r="AL34" i="4"/>
  <c r="AP22" i="6"/>
  <c r="AT52" i="6"/>
  <c r="M49" i="4"/>
  <c r="T18" i="4"/>
  <c r="T54" i="6"/>
  <c r="AQ92" i="6"/>
  <c r="T21" i="6"/>
  <c r="X99" i="6"/>
  <c r="AQ17" i="6"/>
  <c r="AE50" i="4"/>
  <c r="AN51" i="4"/>
  <c r="AI14" i="6"/>
  <c r="V83" i="6"/>
  <c r="AH13" i="4"/>
  <c r="AM82" i="6"/>
  <c r="AD86" i="6"/>
  <c r="AE77" i="6"/>
  <c r="Q90" i="6"/>
  <c r="AB53" i="6"/>
  <c r="AI19" i="6"/>
  <c r="T67" i="4"/>
  <c r="AP79" i="6"/>
  <c r="S78" i="6"/>
  <c r="R18" i="4"/>
  <c r="Z54" i="6"/>
  <c r="AR63" i="4"/>
  <c r="B68" i="6"/>
  <c r="AT62" i="4"/>
  <c r="B40" i="4"/>
  <c r="Q58" i="4"/>
  <c r="AP60" i="6"/>
  <c r="S14" i="4"/>
  <c r="AC83" i="6"/>
  <c r="AJ87" i="6"/>
  <c r="AG82" i="6"/>
  <c r="O72" i="4"/>
  <c r="G65" i="4"/>
  <c r="R86" i="4"/>
  <c r="T93" i="6"/>
  <c r="AR94" i="4"/>
  <c r="AC53" i="6"/>
  <c r="AG91" i="6"/>
  <c r="AB73" i="6"/>
  <c r="AS55" i="6"/>
  <c r="AQ97" i="4"/>
  <c r="AR78" i="6"/>
  <c r="M74" i="4"/>
  <c r="Q45" i="6"/>
  <c r="B76" i="6"/>
  <c r="AT36" i="6"/>
  <c r="T62" i="4"/>
  <c r="AC88" i="4"/>
  <c r="AQ96" i="4"/>
  <c r="R44" i="4"/>
  <c r="B12" i="4"/>
  <c r="M98" i="6"/>
  <c r="AN57" i="6"/>
  <c r="AH42" i="4"/>
  <c r="AQ43" i="6"/>
  <c r="Z19" i="4"/>
  <c r="AS67" i="4"/>
  <c r="AQ79" i="4"/>
  <c r="AN49" i="6"/>
  <c r="AH18" i="6"/>
  <c r="T85" i="4"/>
  <c r="M92" i="4"/>
  <c r="AL68" i="4"/>
  <c r="AB99" i="6"/>
  <c r="AC72" i="6"/>
  <c r="M94" i="4"/>
  <c r="AS19" i="6"/>
  <c r="S79" i="4"/>
  <c r="AM20" i="6"/>
  <c r="AN92" i="6"/>
  <c r="Y99" i="6"/>
  <c r="Y95" i="4"/>
  <c r="AL12" i="6"/>
  <c r="O35" i="6"/>
  <c r="AK38" i="6"/>
  <c r="AT69" i="4"/>
  <c r="AM84" i="6"/>
  <c r="T33" i="6"/>
  <c r="AJ57" i="6"/>
  <c r="AB94" i="6"/>
  <c r="V43" i="4"/>
  <c r="Q39" i="6"/>
  <c r="AK67" i="6"/>
  <c r="K79" i="6"/>
  <c r="AI75" i="6"/>
  <c r="AS74" i="4"/>
  <c r="Y45" i="6"/>
  <c r="AP76" i="6"/>
  <c r="AM68" i="6"/>
  <c r="Q62" i="4"/>
  <c r="AH88" i="4"/>
  <c r="V58" i="4"/>
  <c r="AT60" i="6"/>
  <c r="AO35" i="6"/>
  <c r="AA38" i="4"/>
  <c r="AH69" i="4"/>
  <c r="AU46" i="6"/>
  <c r="AG98" i="6"/>
  <c r="AF57" i="6"/>
  <c r="R42" i="6"/>
  <c r="M91" i="4"/>
  <c r="AN73" i="4"/>
  <c r="AF55" i="4"/>
  <c r="AH40" i="4"/>
  <c r="AQ75" i="6"/>
  <c r="M48" i="6"/>
  <c r="AT81" i="4"/>
  <c r="X80" i="4"/>
  <c r="AQ36" i="6"/>
  <c r="N24" i="6"/>
  <c r="AJ95" i="6"/>
  <c r="AI51" i="6"/>
  <c r="AD44" i="4"/>
  <c r="AE16" i="4"/>
  <c r="AG38" i="4"/>
  <c r="X69" i="6"/>
  <c r="AB59" i="4"/>
  <c r="O86" i="6"/>
  <c r="AR93" i="6"/>
  <c r="AM90" i="6"/>
  <c r="AH53" i="6"/>
  <c r="G65" i="6"/>
  <c r="AE98" i="4"/>
  <c r="B19" i="6"/>
  <c r="AT94" i="4"/>
  <c r="AA43" i="6"/>
  <c r="K34" i="6"/>
  <c r="AJ22" i="6"/>
  <c r="AN52" i="6"/>
  <c r="R49" i="6"/>
  <c r="AT20" i="6"/>
  <c r="R85" i="6"/>
  <c r="Y92" i="4"/>
  <c r="AO21" i="4"/>
  <c r="AR99" i="4"/>
  <c r="X41" i="6"/>
  <c r="T50" i="6"/>
  <c r="AM12" i="4"/>
  <c r="AL14" i="6"/>
  <c r="Q86" i="6"/>
  <c r="AF93" i="4"/>
  <c r="AT94" i="6"/>
  <c r="AI43" i="6"/>
  <c r="M34" i="4"/>
  <c r="AF73" i="4"/>
  <c r="AR55" i="6"/>
  <c r="AQ97" i="6"/>
  <c r="AI75" i="4"/>
  <c r="AJ48" i="6"/>
  <c r="AF81" i="4"/>
  <c r="AP80" i="6"/>
  <c r="AA56" i="6"/>
  <c r="AL24" i="4"/>
  <c r="AJ93" i="6"/>
  <c r="AD53" i="6"/>
  <c r="AL22" i="6"/>
  <c r="O97" i="4"/>
  <c r="AR54" i="4"/>
  <c r="AR68" i="4"/>
  <c r="W41" i="4"/>
  <c r="AL96" i="6"/>
  <c r="AP15" i="6"/>
  <c r="AI71" i="4"/>
  <c r="AP13" i="4"/>
  <c r="AN82" i="4"/>
  <c r="V86" i="6"/>
  <c r="AT93" i="4"/>
  <c r="AC90" i="4"/>
  <c r="X43" i="6"/>
  <c r="AL19" i="6"/>
  <c r="AT64" i="6"/>
  <c r="AE40" i="4"/>
  <c r="AD75" i="6"/>
  <c r="X48" i="4"/>
  <c r="N45" i="6"/>
  <c r="AS76" i="6"/>
  <c r="K36" i="6"/>
  <c r="AB24" i="4"/>
  <c r="AH95" i="4"/>
  <c r="M96" i="4"/>
  <c r="AE44" i="6"/>
  <c r="AI16" i="4"/>
  <c r="AJ61" i="4"/>
  <c r="AS37" i="4"/>
  <c r="AH72" i="4"/>
  <c r="AK33" i="4"/>
  <c r="R89" i="6"/>
  <c r="AE70" i="6"/>
  <c r="AL91" i="4"/>
  <c r="M73" i="6"/>
  <c r="AQ55" i="4"/>
  <c r="AP97" i="4"/>
  <c r="T75" i="4"/>
  <c r="N48" i="6"/>
  <c r="Z81" i="4"/>
  <c r="AG80" i="6"/>
  <c r="AN56" i="6"/>
  <c r="AD41" i="6"/>
  <c r="V50" i="4"/>
  <c r="AS12" i="4"/>
  <c r="AG15" i="6"/>
  <c r="W71" i="6"/>
  <c r="AL61" i="4"/>
  <c r="AB37" i="4"/>
  <c r="AF84" i="6"/>
  <c r="X33" i="4"/>
  <c r="AB57" i="4"/>
  <c r="AC94" i="4"/>
  <c r="AM43" i="4"/>
  <c r="R33" i="6"/>
  <c r="X94" i="4"/>
  <c r="P91" i="4"/>
  <c r="AS55" i="4"/>
  <c r="W20" i="6"/>
  <c r="Q92" i="6"/>
  <c r="AE99" i="4"/>
  <c r="AT95" i="4"/>
  <c r="R12" i="6"/>
  <c r="X35" i="4"/>
  <c r="AK83" i="6"/>
  <c r="AK69" i="4"/>
  <c r="Y84" i="6"/>
  <c r="AS33" i="4"/>
  <c r="P57" i="4"/>
  <c r="AE42" i="4"/>
  <c r="Y91" i="6"/>
  <c r="O39" i="6"/>
  <c r="AB64" i="4"/>
  <c r="AH97" i="6"/>
  <c r="AN20" i="6"/>
  <c r="B85" i="4"/>
  <c r="AS92" i="6"/>
  <c r="AK80" i="6"/>
  <c r="T56" i="6"/>
  <c r="AD17" i="6"/>
  <c r="V95" i="4"/>
  <c r="AB51" i="6"/>
  <c r="H65" i="4"/>
  <c r="AL72" i="4"/>
  <c r="AA77" i="4"/>
  <c r="AI90" i="6"/>
  <c r="AS70" i="6"/>
  <c r="AR91" i="4"/>
  <c r="AL39" i="4"/>
  <c r="X64" i="6"/>
  <c r="T79" i="6"/>
  <c r="R78" i="6"/>
  <c r="Y18" i="6"/>
  <c r="O54" i="6"/>
  <c r="T63" i="6"/>
  <c r="AG68" i="4"/>
  <c r="R62" i="6"/>
  <c r="T23" i="4"/>
  <c r="N58" i="4"/>
  <c r="AA60" i="6"/>
  <c r="B22" i="6"/>
  <c r="AA98" i="4"/>
  <c r="X57" i="4"/>
  <c r="AI94" i="4"/>
  <c r="Z43" i="6"/>
  <c r="AQ34" i="4"/>
  <c r="T67" i="6"/>
  <c r="AS79" i="6"/>
  <c r="AC78" i="6"/>
  <c r="AK18" i="4"/>
  <c r="K54" i="4"/>
  <c r="AB63" i="6"/>
  <c r="AK68" i="6"/>
  <c r="AD62" i="6"/>
  <c r="K86" i="4"/>
  <c r="N90" i="4"/>
  <c r="T32" i="4"/>
  <c r="AL64" i="6"/>
  <c r="AO78" i="6"/>
  <c r="O54" i="4"/>
  <c r="AF68" i="6"/>
  <c r="O41" i="6"/>
  <c r="AT96" i="4"/>
  <c r="AA15" i="4"/>
  <c r="AS71" i="6"/>
  <c r="AG13" i="4"/>
  <c r="Q82" i="6"/>
  <c r="AQ86" i="6"/>
  <c r="AG93" i="4"/>
  <c r="O94" i="6"/>
  <c r="AE43" i="4"/>
  <c r="Y19" i="4"/>
  <c r="B79" i="4"/>
  <c r="AA63" i="4"/>
  <c r="AN50" i="6"/>
  <c r="AN87" i="4"/>
  <c r="AM94" i="6"/>
  <c r="AT40" i="4"/>
  <c r="AL76" i="6"/>
  <c r="X96" i="4"/>
  <c r="O87" i="4"/>
  <c r="AP93" i="4"/>
  <c r="AI70" i="4"/>
  <c r="S57" i="4"/>
  <c r="AE64" i="4"/>
  <c r="V45" i="4"/>
  <c r="W41" i="6"/>
  <c r="AE15" i="6"/>
  <c r="K83" i="6"/>
  <c r="AO37" i="4"/>
  <c r="Y86" i="4"/>
  <c r="R93" i="4"/>
  <c r="N42" i="6"/>
  <c r="X34" i="6"/>
  <c r="AF67" i="4"/>
  <c r="AF97" i="6"/>
  <c r="B45" i="4"/>
  <c r="Y33" i="6"/>
  <c r="M94" i="6"/>
  <c r="AQ43" i="4"/>
  <c r="AP39" i="4"/>
  <c r="W52" i="6"/>
  <c r="AN49" i="4"/>
  <c r="AD74" i="4"/>
  <c r="AM81" i="6"/>
  <c r="P21" i="4"/>
  <c r="AB99" i="4"/>
  <c r="AR95" i="6"/>
  <c r="AD12" i="6"/>
  <c r="Q14" i="6"/>
  <c r="T33" i="4"/>
  <c r="AG90" i="4"/>
  <c r="AO53" i="4"/>
  <c r="V19" i="6"/>
  <c r="W64" i="6"/>
  <c r="AQ40" i="4"/>
  <c r="Q20" i="4"/>
  <c r="AD54" i="6"/>
  <c r="N76" i="6"/>
  <c r="AS99" i="6"/>
  <c r="R98" i="6"/>
  <c r="Y42" i="4"/>
  <c r="AT73" i="6"/>
  <c r="AM49" i="6"/>
  <c r="S45" i="6"/>
  <c r="AA62" i="6"/>
  <c r="S58" i="4"/>
  <c r="M15" i="4"/>
  <c r="T38" i="4"/>
  <c r="Q82" i="4"/>
  <c r="B98" i="6"/>
  <c r="AG89" i="6"/>
  <c r="K53" i="4"/>
  <c r="AI39" i="6"/>
  <c r="K55" i="4"/>
  <c r="S49" i="4"/>
  <c r="AP74" i="6"/>
  <c r="AO92" i="6"/>
  <c r="AI21" i="6"/>
  <c r="AE62" i="6"/>
  <c r="AM95" i="6"/>
  <c r="X12" i="4"/>
  <c r="AE35" i="4"/>
  <c r="AN61" i="4"/>
  <c r="W82" i="4"/>
  <c r="AP98" i="4"/>
  <c r="B35" i="4"/>
  <c r="K43" i="4"/>
  <c r="AA73" i="6"/>
  <c r="AK52" i="4"/>
  <c r="AT78" i="6"/>
  <c r="AA48" i="6"/>
  <c r="AK92" i="4"/>
  <c r="AF68" i="4"/>
  <c r="Z24" i="6"/>
  <c r="N50" i="6"/>
  <c r="AF60" i="6"/>
  <c r="AM35" i="6"/>
  <c r="AD13" i="4"/>
  <c r="AS82" i="6"/>
  <c r="AF72" i="4"/>
  <c r="AM77" i="4"/>
  <c r="AH90" i="6"/>
  <c r="N70" i="4"/>
  <c r="AP72" i="6"/>
  <c r="Q90" i="4"/>
  <c r="M34" i="6"/>
  <c r="O64" i="4"/>
  <c r="Y78" i="4"/>
  <c r="AN54" i="6"/>
  <c r="M68" i="4"/>
  <c r="V41" i="4"/>
  <c r="AM96" i="6"/>
  <c r="AQ15" i="4"/>
  <c r="AN71" i="6"/>
  <c r="AR13" i="4"/>
  <c r="AN82" i="6"/>
  <c r="V86" i="4"/>
  <c r="AT93" i="6"/>
  <c r="M90" i="6"/>
  <c r="X43" i="4"/>
  <c r="W19" i="4"/>
  <c r="AR67" i="4"/>
  <c r="AM79" i="6"/>
  <c r="T78" i="6"/>
  <c r="AI74" i="4"/>
  <c r="AM54" i="4"/>
  <c r="AA63" i="6"/>
  <c r="AA68" i="4"/>
  <c r="X62" i="4"/>
  <c r="R41" i="4"/>
  <c r="M50" i="4"/>
  <c r="AE12" i="6"/>
  <c r="AH19" i="4"/>
  <c r="AB17" i="6"/>
  <c r="R61" i="6"/>
  <c r="AK89" i="4"/>
  <c r="Y67" i="6"/>
  <c r="AA20" i="4"/>
  <c r="AP92" i="6"/>
  <c r="R56" i="6"/>
  <c r="K50" i="4"/>
  <c r="AM44" i="4"/>
  <c r="S16" i="4"/>
  <c r="AI61" i="6"/>
  <c r="AS37" i="6"/>
  <c r="AH72" i="6"/>
  <c r="AK33" i="6"/>
  <c r="AC89" i="4"/>
  <c r="B70" i="6"/>
  <c r="AK34" i="6"/>
  <c r="R22" i="4"/>
  <c r="AK55" i="6"/>
  <c r="K97" i="6"/>
  <c r="K75" i="4"/>
  <c r="AP85" i="6"/>
  <c r="B81" i="4"/>
  <c r="S80" i="6"/>
  <c r="AS56" i="4"/>
  <c r="AO17" i="4"/>
  <c r="M95" i="6"/>
  <c r="K51" i="6"/>
  <c r="X15" i="6"/>
  <c r="AS16" i="4"/>
  <c r="Z61" i="4"/>
  <c r="Q42" i="6"/>
  <c r="AA40" i="6"/>
  <c r="AR63" i="6"/>
  <c r="AB88" i="6"/>
  <c r="AC14" i="4"/>
  <c r="Y87" i="6"/>
  <c r="AB98" i="4"/>
  <c r="AQ70" i="6"/>
  <c r="AH39" i="4"/>
  <c r="O52" i="4"/>
  <c r="T20" i="6"/>
  <c r="AH92" i="6"/>
  <c r="K56" i="4"/>
  <c r="AP95" i="6"/>
  <c r="AE44" i="4"/>
  <c r="AJ61" i="6"/>
  <c r="AK84" i="6"/>
  <c r="B18" i="6"/>
  <c r="O34" i="6"/>
  <c r="AP55" i="6"/>
  <c r="AL78" i="6"/>
  <c r="AS45" i="4"/>
  <c r="AM21" i="4"/>
  <c r="AF17" i="4"/>
  <c r="AL51" i="4"/>
  <c r="V16" i="6"/>
  <c r="AO69" i="6"/>
  <c r="AR84" i="4"/>
  <c r="B77" i="4"/>
  <c r="AL90" i="6"/>
  <c r="AI53" i="6"/>
  <c r="W94" i="6"/>
  <c r="AT79" i="4"/>
  <c r="AR80" i="4"/>
  <c r="AA95" i="6"/>
  <c r="Z35" i="6"/>
  <c r="AM69" i="4"/>
  <c r="AB33" i="6"/>
  <c r="W94" i="4"/>
  <c r="S64" i="6"/>
  <c r="X78" i="4"/>
  <c r="AS54" i="6"/>
  <c r="W68" i="4"/>
  <c r="K41" i="6"/>
  <c r="P12" i="4"/>
  <c r="AB83" i="4"/>
  <c r="AT59" i="4"/>
  <c r="AB93" i="6"/>
  <c r="R43" i="4"/>
  <c r="AL52" i="6"/>
  <c r="W18" i="4"/>
  <c r="AM63" i="4"/>
  <c r="AS17" i="4"/>
  <c r="AJ51" i="4"/>
  <c r="AO16" i="6"/>
  <c r="M87" i="6"/>
  <c r="M59" i="6"/>
  <c r="K33" i="4"/>
  <c r="B36" i="4"/>
  <c r="AN39" i="6"/>
  <c r="N72" i="4"/>
  <c r="AO96" i="4"/>
  <c r="AO73" i="6"/>
  <c r="AN74" i="6"/>
  <c r="AG56" i="6"/>
  <c r="AQ14" i="4"/>
  <c r="AT33" i="6"/>
  <c r="N78" i="6"/>
  <c r="AO44" i="6"/>
  <c r="AJ86" i="4"/>
  <c r="Z91" i="6"/>
  <c r="AE54" i="6"/>
  <c r="W24" i="6"/>
  <c r="S16" i="6"/>
  <c r="AK98" i="6"/>
  <c r="AE39" i="6"/>
  <c r="AS20" i="6"/>
  <c r="T62" i="6"/>
  <c r="M14" i="4"/>
  <c r="K59" i="6"/>
  <c r="AB57" i="6"/>
  <c r="AB43" i="4"/>
  <c r="R19" i="4"/>
  <c r="AE55" i="4"/>
  <c r="Q40" i="4"/>
  <c r="AM75" i="4"/>
  <c r="AP20" i="4"/>
  <c r="O96" i="6"/>
  <c r="AK82" i="4"/>
  <c r="O91" i="6"/>
  <c r="AL18" i="4"/>
  <c r="T92" i="4"/>
  <c r="AO99" i="6"/>
  <c r="K95" i="6"/>
  <c r="AN44" i="4"/>
  <c r="AQ35" i="6"/>
  <c r="AN38" i="4"/>
  <c r="AN69" i="4"/>
  <c r="AR84" i="6"/>
  <c r="AK98" i="4"/>
  <c r="O57" i="6"/>
  <c r="P42" i="4"/>
  <c r="B91" i="4"/>
  <c r="AA73" i="4"/>
  <c r="AO55" i="6"/>
  <c r="AN40" i="6"/>
  <c r="AR75" i="4"/>
  <c r="Z48" i="6"/>
  <c r="AQ81" i="4"/>
  <c r="Q76" i="4"/>
  <c r="AF36" i="6"/>
  <c r="AR24" i="4"/>
  <c r="AF95" i="4"/>
  <c r="T96" i="6"/>
  <c r="AB44" i="6"/>
  <c r="AI35" i="4"/>
  <c r="Q38" i="6"/>
  <c r="Z89" i="4"/>
  <c r="Q73" i="4"/>
  <c r="Y74" i="4"/>
  <c r="AK17" i="4"/>
  <c r="AP44" i="4"/>
  <c r="AA13" i="6"/>
  <c r="B86" i="4"/>
  <c r="AB94" i="4"/>
  <c r="T34" i="4"/>
  <c r="AR55" i="4"/>
  <c r="O20" i="4"/>
  <c r="AS92" i="4"/>
  <c r="AP99" i="4"/>
  <c r="B95" i="4"/>
  <c r="AJ15" i="4"/>
  <c r="AL61" i="6"/>
  <c r="AS72" i="4"/>
  <c r="B94" i="6"/>
  <c r="AJ19" i="4"/>
  <c r="AF97" i="4"/>
  <c r="AE85" i="4"/>
  <c r="Z80" i="4"/>
  <c r="AA41" i="6"/>
  <c r="AB12" i="6"/>
  <c r="AR71" i="4"/>
  <c r="X69" i="4"/>
  <c r="AN84" i="6"/>
  <c r="AM77" i="6"/>
  <c r="P90" i="4"/>
  <c r="AO72" i="6"/>
  <c r="AJ43" i="6"/>
  <c r="AF40" i="6"/>
  <c r="K63" i="4"/>
  <c r="Q23" i="6"/>
  <c r="Z15" i="6"/>
  <c r="AF13" i="6"/>
  <c r="Q86" i="4"/>
  <c r="AE90" i="6"/>
  <c r="AI19" i="4"/>
  <c r="AO49" i="4"/>
  <c r="AS85" i="6"/>
  <c r="AT21" i="6"/>
  <c r="Q24" i="4"/>
  <c r="X51" i="6"/>
  <c r="AQ71" i="6"/>
  <c r="AF37" i="4"/>
  <c r="AO77" i="6"/>
  <c r="AH43" i="4"/>
  <c r="AP67" i="4"/>
  <c r="AR49" i="6"/>
  <c r="AP85" i="4"/>
  <c r="Y21" i="4"/>
  <c r="Q17" i="4"/>
  <c r="Q51" i="6"/>
  <c r="AG16" i="4"/>
  <c r="AR87" i="6"/>
  <c r="AH84" i="6"/>
  <c r="M33" i="4"/>
  <c r="K86" i="6"/>
  <c r="P82" i="4"/>
  <c r="AR41" i="4"/>
  <c r="X75" i="6"/>
  <c r="AA57" i="6"/>
  <c r="AA52" i="6"/>
  <c r="X92" i="6"/>
  <c r="Z60" i="4"/>
  <c r="V59" i="4"/>
  <c r="AC20" i="4"/>
  <c r="T96" i="4"/>
  <c r="W59" i="6"/>
  <c r="AP34" i="6"/>
  <c r="AP74" i="4"/>
  <c r="AE56" i="6"/>
  <c r="AI15" i="6"/>
  <c r="Z72" i="4"/>
  <c r="AO64" i="6"/>
  <c r="R63" i="6"/>
  <c r="AI95" i="6"/>
  <c r="Y38" i="4"/>
  <c r="AP86" i="4"/>
  <c r="AT90" i="6"/>
  <c r="T43" i="4"/>
  <c r="AT39" i="4"/>
  <c r="S64" i="4"/>
  <c r="Q40" i="6"/>
  <c r="AB78" i="4"/>
  <c r="P72" i="4"/>
  <c r="AL40" i="6"/>
  <c r="R88" i="4"/>
  <c r="P87" i="4"/>
  <c r="AT53" i="6"/>
  <c r="B97" i="4"/>
  <c r="W54" i="4"/>
  <c r="K80" i="4"/>
  <c r="AH17" i="4"/>
  <c r="AN51" i="6"/>
  <c r="AG14" i="6"/>
  <c r="AP83" i="4"/>
  <c r="W13" i="4"/>
  <c r="AC82" i="4"/>
  <c r="AL86" i="6"/>
  <c r="S93" i="6"/>
  <c r="AK42" i="6"/>
  <c r="K43" i="6"/>
  <c r="M39" i="4"/>
  <c r="X55" i="6"/>
  <c r="AH40" i="6"/>
  <c r="T75" i="6"/>
  <c r="M48" i="4"/>
  <c r="AS81" i="4"/>
  <c r="X80" i="6"/>
  <c r="AM36" i="4"/>
  <c r="S17" i="6"/>
  <c r="AO95" i="4"/>
  <c r="AJ51" i="6"/>
  <c r="AC44" i="6"/>
  <c r="AE16" i="6"/>
  <c r="AG38" i="6"/>
  <c r="X90" i="4"/>
  <c r="R52" i="6"/>
  <c r="AJ81" i="6"/>
  <c r="AG95" i="4"/>
  <c r="AD16" i="4"/>
  <c r="K69" i="6"/>
  <c r="AE33" i="4"/>
  <c r="X42" i="6"/>
  <c r="K73" i="6"/>
  <c r="AE97" i="4"/>
  <c r="AQ54" i="6"/>
  <c r="AO80" i="4"/>
  <c r="AI17" i="4"/>
  <c r="AS51" i="4"/>
  <c r="AB71" i="6"/>
  <c r="W82" i="6"/>
  <c r="V77" i="4"/>
  <c r="AR53" i="4"/>
  <c r="AP64" i="6"/>
  <c r="AQ75" i="4"/>
  <c r="AT81" i="6"/>
  <c r="AQ36" i="4"/>
  <c r="AJ95" i="4"/>
  <c r="AC44" i="4"/>
  <c r="Y38" i="6"/>
  <c r="K37" i="6"/>
  <c r="AO86" i="6"/>
  <c r="Z93" i="6"/>
  <c r="AP42" i="6"/>
  <c r="AI93" i="4"/>
  <c r="AN19" i="6"/>
  <c r="B16" i="6"/>
  <c r="AE99" i="6"/>
  <c r="W51" i="4"/>
  <c r="AN83" i="4"/>
  <c r="AS59" i="6"/>
  <c r="V89" i="4"/>
  <c r="Q43" i="4"/>
  <c r="AJ67" i="4"/>
  <c r="AC75" i="6"/>
  <c r="AH45" i="6"/>
  <c r="AJ36" i="6"/>
  <c r="K88" i="4"/>
  <c r="V60" i="6"/>
  <c r="AP38" i="4"/>
  <c r="AT84" i="6"/>
  <c r="AB89" i="4"/>
  <c r="Q32" i="4"/>
  <c r="AF67" i="6"/>
  <c r="Q49" i="4"/>
  <c r="AN85" i="6"/>
  <c r="AE80" i="4"/>
  <c r="Y62" i="4"/>
  <c r="AH96" i="6"/>
  <c r="W35" i="4"/>
  <c r="AI87" i="6"/>
  <c r="AI59" i="4"/>
  <c r="N98" i="6"/>
  <c r="AS89" i="4"/>
  <c r="B79" i="6"/>
  <c r="AK57" i="4"/>
  <c r="O84" i="4"/>
  <c r="Q67" i="6"/>
  <c r="V92" i="4"/>
  <c r="Y96" i="4"/>
  <c r="AD69" i="6"/>
  <c r="AL73" i="4"/>
  <c r="AM56" i="4"/>
  <c r="S38" i="6"/>
  <c r="Q94" i="6"/>
  <c r="AN55" i="6"/>
  <c r="AC81" i="6"/>
  <c r="O50" i="4"/>
  <c r="V13" i="4"/>
  <c r="AK90" i="6"/>
  <c r="AP55" i="4"/>
  <c r="AO45" i="6"/>
  <c r="V17" i="6"/>
  <c r="V16" i="4"/>
  <c r="AP84" i="4"/>
  <c r="K94" i="6"/>
  <c r="R91" i="4"/>
  <c r="W73" i="4"/>
  <c r="AS52" i="4"/>
  <c r="AG49" i="6"/>
  <c r="O98" i="6"/>
  <c r="AQ49" i="6"/>
  <c r="AF50" i="4"/>
  <c r="AC69" i="4"/>
  <c r="AO42" i="4"/>
  <c r="T49" i="6"/>
  <c r="AK48" i="4"/>
  <c r="AC21" i="4"/>
  <c r="R24" i="4"/>
  <c r="AD96" i="6"/>
  <c r="AT15" i="4"/>
  <c r="W71" i="4"/>
  <c r="P13" i="4"/>
  <c r="M82" i="6"/>
  <c r="AM72" i="6"/>
  <c r="AB77" i="6"/>
  <c r="AB90" i="6"/>
  <c r="AO53" i="6"/>
  <c r="AE19" i="4"/>
  <c r="AA22" i="4"/>
  <c r="AB52" i="6"/>
  <c r="AN97" i="6"/>
  <c r="V20" i="6"/>
  <c r="M85" i="4"/>
  <c r="Z92" i="4"/>
  <c r="AH21" i="4"/>
  <c r="S56" i="4"/>
  <c r="AC41" i="6"/>
  <c r="S50" i="6"/>
  <c r="AS12" i="6"/>
  <c r="AL15" i="4"/>
  <c r="X71" i="4"/>
  <c r="B12" i="6"/>
  <c r="AS67" i="6"/>
  <c r="R48" i="4"/>
  <c r="AA62" i="4"/>
  <c r="AA60" i="4"/>
  <c r="T61" i="6"/>
  <c r="M72" i="4"/>
  <c r="AE57" i="6"/>
  <c r="K91" i="6"/>
  <c r="S78" i="4"/>
  <c r="AT68" i="4"/>
  <c r="AT12" i="4"/>
  <c r="Q59" i="4"/>
  <c r="N43" i="4"/>
  <c r="AF78" i="4"/>
  <c r="Q36" i="6"/>
  <c r="T44" i="4"/>
  <c r="AJ59" i="6"/>
  <c r="AP89" i="6"/>
  <c r="AR91" i="6"/>
  <c r="AR70" i="6"/>
  <c r="T97" i="4"/>
  <c r="AE21" i="4"/>
  <c r="AI50" i="4"/>
  <c r="AM14" i="4"/>
  <c r="AP61" i="6"/>
  <c r="AO82" i="6"/>
  <c r="AS98" i="6"/>
  <c r="N57" i="6"/>
  <c r="AS53" i="6"/>
  <c r="AQ19" i="6"/>
  <c r="AJ55" i="4"/>
  <c r="I46" i="6"/>
  <c r="AI84" i="4"/>
  <c r="N93" i="4"/>
  <c r="AE94" i="6"/>
  <c r="M32" i="6"/>
  <c r="O73" i="4"/>
  <c r="Q79" i="4"/>
  <c r="AK78" i="4"/>
  <c r="AP48" i="6"/>
  <c r="M92" i="6"/>
  <c r="AD68" i="6"/>
  <c r="V24" i="6"/>
  <c r="AB50" i="4"/>
  <c r="B44" i="6"/>
  <c r="AC84" i="4"/>
  <c r="AT77" i="4"/>
  <c r="AO94" i="6"/>
  <c r="AO32" i="6"/>
  <c r="Z39" i="4"/>
  <c r="AC55" i="4"/>
  <c r="AL49" i="6"/>
  <c r="S18" i="4"/>
  <c r="AA45" i="4"/>
  <c r="V21" i="4"/>
  <c r="V62" i="4"/>
  <c r="AJ77" i="6"/>
  <c r="O53" i="4"/>
  <c r="S67" i="6"/>
  <c r="AE78" i="6"/>
  <c r="B76" i="4"/>
  <c r="AK17" i="6"/>
  <c r="AG96" i="6"/>
  <c r="X16" i="4"/>
  <c r="AT13" i="4"/>
  <c r="Y82" i="6"/>
  <c r="AN33" i="4"/>
  <c r="K90" i="6"/>
  <c r="Y43" i="6"/>
  <c r="AG73" i="4"/>
  <c r="O52" i="6"/>
  <c r="M78" i="6"/>
  <c r="AR85" i="6"/>
  <c r="AJ63" i="4"/>
  <c r="AB68" i="4"/>
  <c r="AE24" i="4"/>
  <c r="AP50" i="6"/>
  <c r="AS60" i="4"/>
  <c r="B71" i="6"/>
  <c r="R13" i="6"/>
  <c r="AK59" i="4"/>
  <c r="AR77" i="4"/>
  <c r="AK42" i="4"/>
  <c r="B91" i="6"/>
  <c r="AE67" i="4"/>
  <c r="N79" i="4"/>
  <c r="X75" i="4"/>
  <c r="T54" i="4"/>
  <c r="AI63" i="4"/>
  <c r="AG36" i="6"/>
  <c r="AM41" i="4"/>
  <c r="Y58" i="6"/>
  <c r="Z44" i="4"/>
  <c r="O71" i="6"/>
  <c r="W87" i="6"/>
  <c r="T59" i="6"/>
  <c r="T86" i="6"/>
  <c r="AD93" i="6"/>
  <c r="Q94" i="4"/>
  <c r="AQ53" i="4"/>
  <c r="T98" i="6"/>
  <c r="AB42" i="4"/>
  <c r="AR39" i="4"/>
  <c r="AO52" i="4"/>
  <c r="AN75" i="4"/>
  <c r="W81" i="6"/>
  <c r="AA56" i="4"/>
  <c r="AI88" i="4"/>
  <c r="AR51" i="4"/>
  <c r="AK14" i="4"/>
  <c r="AE83" i="4"/>
  <c r="AA87" i="6"/>
  <c r="Z59" i="4"/>
  <c r="V98" i="6"/>
  <c r="AS57" i="6"/>
  <c r="X42" i="4"/>
  <c r="S32" i="6"/>
  <c r="AS39" i="6"/>
  <c r="AT64" i="4"/>
  <c r="AE40" i="6"/>
  <c r="R75" i="6"/>
  <c r="AM48" i="4"/>
  <c r="AR45" i="4"/>
  <c r="AF76" i="6"/>
  <c r="AH36" i="6"/>
  <c r="K62" i="6"/>
  <c r="AT88" i="6"/>
  <c r="AB58" i="6"/>
  <c r="AS43" i="4"/>
  <c r="AT55" i="6"/>
  <c r="AQ58" i="4"/>
  <c r="O37" i="4"/>
  <c r="R70" i="6"/>
  <c r="AC79" i="4"/>
  <c r="AE74" i="4"/>
  <c r="AH76" i="6"/>
  <c r="Q62" i="6"/>
  <c r="AC96" i="4"/>
  <c r="S15" i="4"/>
  <c r="AF71" i="4"/>
  <c r="AJ13" i="6"/>
  <c r="S82" i="6"/>
  <c r="R72" i="4"/>
  <c r="AD77" i="6"/>
  <c r="B90" i="4"/>
  <c r="AA53" i="4"/>
  <c r="AJ19" i="6"/>
  <c r="AP67" i="6"/>
  <c r="M52" i="6"/>
  <c r="AS49" i="4"/>
  <c r="AP18" i="6"/>
  <c r="S54" i="6"/>
  <c r="N92" i="4"/>
  <c r="AS21" i="6"/>
  <c r="AF99" i="4"/>
  <c r="Z41" i="4"/>
  <c r="AM50" i="6"/>
  <c r="M12" i="6"/>
  <c r="Y15" i="4"/>
  <c r="AT71" i="4"/>
  <c r="R84" i="4"/>
  <c r="AF53" i="4"/>
  <c r="AP78" i="4"/>
  <c r="Z21" i="6"/>
  <c r="W58" i="6"/>
  <c r="Y16" i="6"/>
  <c r="AH37" i="4"/>
  <c r="AS77" i="6"/>
  <c r="W53" i="4"/>
  <c r="AD73" i="6"/>
  <c r="P40" i="4"/>
  <c r="AO74" i="6"/>
  <c r="AK63" i="6"/>
  <c r="AE62" i="4"/>
  <c r="AN50" i="4"/>
  <c r="AT14" i="4"/>
  <c r="AQ87" i="4"/>
  <c r="S86" i="4"/>
  <c r="B35" i="6"/>
  <c r="T39" i="6"/>
  <c r="Q79" i="6"/>
  <c r="AR20" i="6"/>
  <c r="AI92" i="6"/>
  <c r="T68" i="6"/>
  <c r="AM88" i="6"/>
  <c r="R60" i="4"/>
  <c r="AJ83" i="6"/>
  <c r="AM37" i="4"/>
  <c r="AT72" i="6"/>
  <c r="AC93" i="6"/>
  <c r="AJ94" i="6"/>
  <c r="AD84" i="6"/>
  <c r="AM53" i="4"/>
  <c r="AT20" i="4"/>
  <c r="AA36" i="4"/>
  <c r="AE96" i="4"/>
  <c r="AE71" i="6"/>
  <c r="AP82" i="4"/>
  <c r="AK93" i="6"/>
  <c r="AO43" i="6"/>
  <c r="AI55" i="4"/>
  <c r="AH20" i="6"/>
  <c r="AG81" i="4"/>
  <c r="X56" i="6"/>
  <c r="AM95" i="4"/>
  <c r="AM44" i="6"/>
  <c r="AT61" i="4"/>
  <c r="N72" i="6"/>
  <c r="AK57" i="6"/>
  <c r="T91" i="4"/>
  <c r="X40" i="4"/>
  <c r="AR48" i="4"/>
  <c r="X21" i="6"/>
  <c r="M41" i="6"/>
  <c r="AA12" i="6"/>
  <c r="Z71" i="4"/>
  <c r="V69" i="6"/>
  <c r="Y72" i="6"/>
  <c r="AF77" i="6"/>
  <c r="S75" i="4"/>
  <c r="P74" i="4"/>
  <c r="AB53" i="4"/>
  <c r="AO87" i="4"/>
  <c r="AO55" i="4"/>
  <c r="AO81" i="6"/>
  <c r="AT17" i="4"/>
  <c r="V71" i="4"/>
  <c r="AI42" i="6"/>
  <c r="AC54" i="6"/>
  <c r="AI71" i="6"/>
  <c r="M77" i="4"/>
  <c r="M67" i="4"/>
  <c r="P92" i="4"/>
  <c r="AQ88" i="6"/>
  <c r="AN38" i="6"/>
  <c r="AC57" i="4"/>
  <c r="AD67" i="4"/>
  <c r="AF85" i="6"/>
  <c r="AR88" i="4"/>
  <c r="AJ83" i="4"/>
  <c r="AT72" i="4"/>
  <c r="O90" i="4"/>
  <c r="AJ91" i="6"/>
  <c r="AP73" i="4"/>
  <c r="AA52" i="4"/>
  <c r="AL97" i="4"/>
  <c r="B43" i="4"/>
  <c r="AL81" i="6"/>
  <c r="AA15" i="6"/>
  <c r="AL86" i="4"/>
  <c r="Z64" i="4"/>
  <c r="X48" i="6"/>
  <c r="AS76" i="4"/>
  <c r="AR62" i="6"/>
  <c r="V58" i="6"/>
  <c r="AJ15" i="6"/>
  <c r="Y71" i="6"/>
  <c r="AM61" i="6"/>
  <c r="AT37" i="6"/>
  <c r="B72" i="6"/>
  <c r="N33" i="4"/>
  <c r="AN89" i="4"/>
  <c r="W70" i="4"/>
  <c r="R34" i="6"/>
  <c r="AD22" i="6"/>
  <c r="AG55" i="6"/>
  <c r="X97" i="4"/>
  <c r="AS20" i="4"/>
  <c r="AG85" i="4"/>
  <c r="AF92" i="4"/>
  <c r="AS80" i="6"/>
  <c r="AB56" i="6"/>
  <c r="V17" i="4"/>
  <c r="AC50" i="4"/>
  <c r="AG51" i="6"/>
  <c r="AD15" i="4"/>
  <c r="P16" i="4"/>
  <c r="AC61" i="6"/>
  <c r="AD70" i="6"/>
  <c r="AM55" i="4"/>
  <c r="W54" i="6"/>
  <c r="AS95" i="4"/>
  <c r="AR35" i="4"/>
  <c r="AT69" i="6"/>
  <c r="AR33" i="6"/>
  <c r="AF70" i="4"/>
  <c r="AS39" i="4"/>
  <c r="AH79" i="6"/>
  <c r="Q74" i="4"/>
  <c r="AT76" i="6"/>
  <c r="AB62" i="4"/>
  <c r="R58" i="6"/>
  <c r="S35" i="6"/>
  <c r="V87" i="4"/>
  <c r="AH98" i="6"/>
  <c r="AE70" i="4"/>
  <c r="AL67" i="4"/>
  <c r="V78" i="6"/>
  <c r="P45" i="4"/>
  <c r="AF36" i="4"/>
  <c r="T88" i="4"/>
  <c r="O60" i="6"/>
  <c r="AH38" i="4"/>
  <c r="M37" i="4"/>
  <c r="AG72" i="4"/>
  <c r="AS93" i="6"/>
  <c r="Z94" i="6"/>
  <c r="AA77" i="6"/>
  <c r="K34" i="4"/>
  <c r="AD78" i="4"/>
  <c r="K21" i="6"/>
  <c r="Q50" i="4"/>
  <c r="AH16" i="6"/>
  <c r="T69" i="6"/>
  <c r="AA33" i="6"/>
  <c r="AF42" i="6"/>
  <c r="M64" i="6"/>
  <c r="K78" i="4"/>
  <c r="AQ45" i="6"/>
  <c r="AL68" i="6"/>
  <c r="AP88" i="6"/>
  <c r="W60" i="4"/>
  <c r="Z38" i="6"/>
  <c r="B33" i="6"/>
  <c r="N89" i="6"/>
  <c r="Q34" i="6"/>
  <c r="Y64" i="6"/>
  <c r="AQ78" i="6"/>
  <c r="AD45" i="6"/>
  <c r="AQ68" i="4"/>
  <c r="AF88" i="4"/>
  <c r="AG60" i="4"/>
  <c r="AF83" i="6"/>
  <c r="AJ37" i="4"/>
  <c r="AI72" i="6"/>
  <c r="AO93" i="6"/>
  <c r="AQ34" i="6"/>
  <c r="AD94" i="6"/>
  <c r="AC71" i="6"/>
  <c r="AG36" i="4"/>
  <c r="M53" i="6"/>
  <c r="N49" i="4"/>
  <c r="O99" i="6"/>
  <c r="Q35" i="4"/>
  <c r="V93" i="6"/>
  <c r="AM81" i="4"/>
  <c r="AR15" i="4"/>
  <c r="AT98" i="4"/>
  <c r="AB64" i="6"/>
  <c r="AL54" i="6"/>
  <c r="AN24" i="6"/>
  <c r="Y71" i="4"/>
  <c r="N33" i="6"/>
  <c r="AN79" i="6"/>
  <c r="AR80" i="6"/>
  <c r="AK96" i="4"/>
  <c r="AG87" i="4"/>
  <c r="AF33" i="6"/>
  <c r="AC42" i="4"/>
  <c r="AS91" i="4"/>
  <c r="AQ73" i="4"/>
  <c r="Z55" i="4"/>
  <c r="AK97" i="4"/>
  <c r="P75" i="4"/>
  <c r="W89" i="4"/>
  <c r="AR18" i="4"/>
  <c r="AJ12" i="4"/>
  <c r="S84" i="6"/>
  <c r="AS34" i="4"/>
  <c r="AC75" i="4"/>
  <c r="AK81" i="4"/>
  <c r="AR36" i="4"/>
  <c r="T88" i="6"/>
  <c r="T60" i="6"/>
  <c r="AE35" i="6"/>
  <c r="P38" i="4"/>
  <c r="AE87" i="6"/>
  <c r="AK59" i="6"/>
  <c r="AO98" i="6"/>
  <c r="N89" i="4"/>
  <c r="AP70" i="6"/>
  <c r="M91" i="6"/>
  <c r="AN73" i="6"/>
  <c r="AM52" i="6"/>
  <c r="AM97" i="4"/>
  <c r="T20" i="4"/>
  <c r="V85" i="6"/>
  <c r="AR92" i="4"/>
  <c r="R80" i="4"/>
  <c r="N56" i="4"/>
  <c r="AO41" i="6"/>
  <c r="Y50" i="4"/>
  <c r="M51" i="4"/>
  <c r="AN15" i="6"/>
  <c r="AR16" i="4"/>
  <c r="AG61" i="6"/>
  <c r="T70" i="6"/>
  <c r="AI49" i="6"/>
  <c r="Q68" i="6"/>
  <c r="Q96" i="4"/>
  <c r="AS71" i="4"/>
  <c r="AH82" i="6"/>
  <c r="AF93" i="6"/>
  <c r="AE43" i="6"/>
  <c r="M67" i="6"/>
  <c r="M75" i="6"/>
  <c r="AD81" i="4"/>
  <c r="X36" i="6"/>
  <c r="AR88" i="6"/>
  <c r="AK60" i="4"/>
  <c r="AD38" i="6"/>
  <c r="B84" i="6"/>
  <c r="R90" i="6"/>
  <c r="R91" i="6"/>
  <c r="T55" i="4"/>
  <c r="W18" i="6"/>
  <c r="AC63" i="4"/>
  <c r="AN99" i="4"/>
  <c r="AO58" i="6"/>
  <c r="AC14" i="6"/>
  <c r="K13" i="4"/>
  <c r="AH59" i="4"/>
  <c r="AD98" i="6"/>
  <c r="B42" i="4"/>
  <c r="Q70" i="6"/>
  <c r="AJ90" i="6"/>
  <c r="AI22" i="6"/>
  <c r="AA74" i="4"/>
  <c r="O17" i="6"/>
  <c r="Q60" i="4"/>
  <c r="AO61" i="6"/>
  <c r="W72" i="6"/>
  <c r="Z90" i="6"/>
  <c r="W34" i="6"/>
  <c r="AH55" i="6"/>
  <c r="AO18" i="4"/>
  <c r="AC92" i="4"/>
  <c r="AH99" i="4"/>
  <c r="AO50" i="6"/>
  <c r="P15" i="4"/>
  <c r="AI13" i="6"/>
  <c r="AF86" i="4"/>
  <c r="AL94" i="4"/>
  <c r="T34" i="6"/>
  <c r="X55" i="4"/>
  <c r="AN78" i="6"/>
  <c r="AN45" i="4"/>
  <c r="AN21" i="4"/>
  <c r="AP41" i="6"/>
  <c r="S12" i="6"/>
  <c r="B38" i="4"/>
  <c r="AP69" i="6"/>
  <c r="AG84" i="6"/>
  <c r="B77" i="6"/>
  <c r="AL93" i="6"/>
  <c r="Z63" i="6"/>
  <c r="AA48" i="4"/>
  <c r="AH89" i="6"/>
  <c r="T79" i="4"/>
  <c r="AS68" i="6"/>
  <c r="O44" i="6"/>
  <c r="AB84" i="6"/>
  <c r="AM40" i="4"/>
  <c r="AS95" i="6"/>
  <c r="AK69" i="6"/>
  <c r="AE53" i="6"/>
  <c r="B97" i="6"/>
  <c r="AG76" i="4"/>
  <c r="Q12" i="6"/>
  <c r="AB82" i="6"/>
  <c r="V53" i="6"/>
  <c r="O40" i="4"/>
  <c r="AD76" i="4"/>
  <c r="AG50" i="4"/>
  <c r="AR61" i="4"/>
  <c r="AG86" i="4"/>
  <c r="AA42" i="6"/>
  <c r="AB34" i="4"/>
  <c r="AA67" i="6"/>
  <c r="AE79" i="6"/>
  <c r="AK75" i="6"/>
  <c r="AP94" i="4"/>
  <c r="AP48" i="4"/>
  <c r="X60" i="4"/>
  <c r="M84" i="6"/>
  <c r="AG43" i="6"/>
  <c r="AR78" i="4"/>
  <c r="AS54" i="4"/>
  <c r="S68" i="6"/>
  <c r="K41" i="4"/>
  <c r="AR12" i="4"/>
  <c r="K14" i="6"/>
  <c r="B83" i="4"/>
  <c r="B87" i="6"/>
  <c r="Z59" i="6"/>
  <c r="AS86" i="6"/>
  <c r="R93" i="6"/>
  <c r="AF94" i="4"/>
  <c r="AC43" i="6"/>
  <c r="X39" i="4"/>
  <c r="AB67" i="4"/>
  <c r="AB79" i="6"/>
  <c r="T49" i="4"/>
  <c r="AL18" i="6"/>
  <c r="AF54" i="6"/>
  <c r="AD63" i="4"/>
  <c r="AP68" i="6"/>
  <c r="T99" i="4"/>
  <c r="P41" i="4"/>
  <c r="AS58" i="4"/>
  <c r="B39" i="4"/>
  <c r="AA14" i="4"/>
  <c r="P83" i="4"/>
  <c r="K98" i="4"/>
  <c r="AQ79" i="6"/>
  <c r="AE81" i="4"/>
  <c r="AS41" i="6"/>
  <c r="R14" i="6"/>
  <c r="AK87" i="4"/>
  <c r="S74" i="6"/>
  <c r="X62" i="6"/>
  <c r="AN14" i="6"/>
  <c r="AJ98" i="4"/>
  <c r="AF39" i="4"/>
  <c r="AC74" i="4"/>
  <c r="T24" i="6"/>
  <c r="N35" i="6"/>
  <c r="AG86" i="6"/>
  <c r="AO90" i="6"/>
  <c r="AB84" i="4"/>
  <c r="AN53" i="4"/>
  <c r="AP75" i="6"/>
  <c r="AC68" i="6"/>
  <c r="Q96" i="6"/>
  <c r="AA16" i="4"/>
  <c r="AI13" i="4"/>
  <c r="AE59" i="6"/>
  <c r="Y77" i="6"/>
  <c r="AA89" i="4"/>
  <c r="AP43" i="6"/>
  <c r="AC73" i="6"/>
  <c r="AD52" i="4"/>
  <c r="H46" i="4"/>
  <c r="AN86" i="6"/>
  <c r="R57" i="6"/>
  <c r="AN42" i="6"/>
  <c r="AG34" i="4"/>
  <c r="AO67" i="4"/>
  <c r="AD40" i="6"/>
  <c r="M20" i="6"/>
  <c r="AA85" i="6"/>
  <c r="AF63" i="6"/>
  <c r="AD56" i="4"/>
  <c r="Z17" i="4"/>
  <c r="X58" i="4"/>
  <c r="AP44" i="6"/>
  <c r="AO72" i="4"/>
  <c r="N93" i="6"/>
  <c r="AN42" i="4"/>
  <c r="AM91" i="6"/>
  <c r="AR73" i="6"/>
  <c r="X79" i="4"/>
  <c r="T78" i="4"/>
  <c r="K74" i="4"/>
  <c r="AB92" i="4"/>
  <c r="R68" i="4"/>
  <c r="W24" i="4"/>
  <c r="V57" i="4"/>
  <c r="X91" i="4"/>
  <c r="T64" i="4"/>
  <c r="Y74" i="6"/>
  <c r="AI80" i="4"/>
  <c r="AS41" i="4"/>
  <c r="AL60" i="6"/>
  <c r="AJ71" i="4"/>
  <c r="AN13" i="6"/>
  <c r="AQ72" i="6"/>
  <c r="AN77" i="6"/>
  <c r="AC94" i="6"/>
  <c r="AP34" i="4"/>
  <c r="AG22" i="4"/>
  <c r="AG79" i="6"/>
  <c r="Z20" i="4"/>
  <c r="AQ54" i="4"/>
  <c r="S63" i="4"/>
  <c r="K56" i="6"/>
  <c r="S17" i="4"/>
  <c r="AC58" i="4"/>
  <c r="AO15" i="4"/>
  <c r="AC83" i="4"/>
  <c r="V87" i="6"/>
  <c r="AR72" i="6"/>
  <c r="S77" i="4"/>
  <c r="AO70" i="6"/>
  <c r="AA19" i="6"/>
  <c r="AH64" i="6"/>
  <c r="AN40" i="4"/>
  <c r="AE18" i="6"/>
  <c r="AP45" i="6"/>
  <c r="T76" i="6"/>
  <c r="B99" i="4"/>
  <c r="AJ88" i="6"/>
  <c r="P96" i="4"/>
  <c r="O15" i="4"/>
  <c r="AG83" i="6"/>
  <c r="AP69" i="4"/>
  <c r="AH84" i="4"/>
  <c r="AC98" i="4"/>
  <c r="AM57" i="4"/>
  <c r="AA94" i="6"/>
  <c r="AT43" i="6"/>
  <c r="T77" i="4"/>
  <c r="AJ43" i="4"/>
  <c r="Y73" i="6"/>
  <c r="AG40" i="6"/>
  <c r="Z18" i="6"/>
  <c r="K63" i="6"/>
  <c r="AF62" i="4"/>
  <c r="AB95" i="6"/>
  <c r="V12" i="6"/>
  <c r="AL35" i="4"/>
  <c r="AB38" i="6"/>
  <c r="O69" i="6"/>
  <c r="AQ84" i="4"/>
  <c r="O33" i="6"/>
  <c r="S89" i="4"/>
  <c r="S70" i="6"/>
  <c r="AC91" i="4"/>
  <c r="X73" i="6"/>
  <c r="AA55" i="6"/>
  <c r="AJ97" i="4"/>
  <c r="Y20" i="6"/>
  <c r="AQ85" i="6"/>
  <c r="T81" i="4"/>
  <c r="AI80" i="6"/>
  <c r="AE56" i="4"/>
  <c r="M24" i="6"/>
  <c r="AH95" i="6"/>
  <c r="M96" i="6"/>
  <c r="AT77" i="6"/>
  <c r="N78" i="4"/>
  <c r="AR44" i="6"/>
  <c r="AC72" i="4"/>
  <c r="O32" i="6"/>
  <c r="M49" i="6"/>
  <c r="AS85" i="4"/>
  <c r="AT21" i="4"/>
  <c r="AE24" i="6"/>
  <c r="AT12" i="6"/>
  <c r="N14" i="4"/>
  <c r="R83" i="6"/>
  <c r="AR87" i="4"/>
  <c r="S59" i="4"/>
  <c r="AK86" i="4"/>
  <c r="AB93" i="4"/>
  <c r="AH94" i="6"/>
  <c r="W43" i="4"/>
  <c r="AO39" i="4"/>
  <c r="K67" i="6"/>
  <c r="R79" i="4"/>
  <c r="AQ78" i="4"/>
  <c r="T18" i="6"/>
  <c r="AD45" i="4"/>
  <c r="N63" i="4"/>
  <c r="B68" i="4"/>
  <c r="AT62" i="6"/>
  <c r="B40" i="6"/>
  <c r="M58" i="4"/>
  <c r="AP60" i="4"/>
  <c r="AF14" i="4"/>
  <c r="T83" i="6"/>
  <c r="AJ77" i="4"/>
  <c r="AE34" i="4"/>
  <c r="AH18" i="4"/>
  <c r="AD56" i="6"/>
  <c r="R51" i="6"/>
  <c r="AR83" i="4"/>
  <c r="AM59" i="4"/>
  <c r="AC89" i="6"/>
  <c r="N32" i="4"/>
  <c r="AI22" i="4"/>
  <c r="AE49" i="6"/>
  <c r="AT85" i="4"/>
  <c r="AJ21" i="4"/>
  <c r="AN24" i="4"/>
  <c r="Z96" i="6"/>
  <c r="AB16" i="4"/>
  <c r="AR37" i="6"/>
  <c r="V33" i="6"/>
  <c r="AP70" i="4"/>
  <c r="V73" i="4"/>
  <c r="O40" i="6"/>
  <c r="AM74" i="6"/>
  <c r="AD76" i="6"/>
  <c r="AT56" i="4"/>
  <c r="AG50" i="6"/>
  <c r="AD15" i="6"/>
  <c r="K61" i="4"/>
  <c r="AF82" i="4"/>
  <c r="AI86" i="4"/>
  <c r="M57" i="4"/>
  <c r="AL42" i="4"/>
  <c r="AH33" i="6"/>
  <c r="Q91" i="4"/>
  <c r="AK85" i="6"/>
  <c r="AJ24" i="6"/>
  <c r="AL12" i="4"/>
  <c r="AL38" i="6"/>
  <c r="K84" i="4"/>
  <c r="AI57" i="6"/>
  <c r="AB91" i="4"/>
  <c r="AG79" i="4"/>
  <c r="AK74" i="6"/>
  <c r="T63" i="4"/>
  <c r="AK99" i="6"/>
  <c r="K50" i="6"/>
  <c r="N14" i="6"/>
  <c r="R87" i="6"/>
  <c r="AK86" i="6"/>
  <c r="Y90" i="4"/>
  <c r="AB19" i="6"/>
  <c r="AL97" i="6"/>
  <c r="V54" i="6"/>
  <c r="AM36" i="6"/>
  <c r="Q95" i="6"/>
  <c r="AD44" i="6"/>
  <c r="AF38" i="6"/>
  <c r="AK37" i="4"/>
  <c r="AE86" i="4"/>
  <c r="AA93" i="4"/>
  <c r="AA58" i="6"/>
  <c r="AH99" i="6"/>
  <c r="Y97" i="4"/>
  <c r="AH93" i="6"/>
  <c r="AA97" i="6"/>
  <c r="W76" i="4"/>
  <c r="AT50" i="4"/>
  <c r="N13" i="4"/>
  <c r="AH19" i="6"/>
  <c r="T17" i="6"/>
  <c r="AA13" i="4"/>
  <c r="AF89" i="4"/>
  <c r="S79" i="6"/>
  <c r="AJ80" i="6"/>
  <c r="R96" i="6"/>
  <c r="AN69" i="6"/>
  <c r="AB70" i="4"/>
  <c r="AC52" i="4"/>
  <c r="AJ92" i="4"/>
  <c r="AS96" i="4"/>
  <c r="T13" i="4"/>
  <c r="AM98" i="6"/>
  <c r="AA94" i="4"/>
  <c r="AJ34" i="4"/>
  <c r="AI67" i="4"/>
  <c r="AI79" i="6"/>
  <c r="AI49" i="4"/>
  <c r="AM39" i="4"/>
  <c r="Q68" i="4"/>
  <c r="AR71" i="6"/>
  <c r="Y93" i="4"/>
  <c r="T40" i="4"/>
  <c r="AL85" i="4"/>
  <c r="AB80" i="4"/>
  <c r="AL17" i="6"/>
  <c r="W51" i="6"/>
  <c r="AJ14" i="6"/>
  <c r="Q83" i="4"/>
  <c r="AH13" i="6"/>
  <c r="AB82" i="4"/>
  <c r="AD86" i="4"/>
  <c r="N77" i="4"/>
  <c r="AK90" i="4"/>
  <c r="V53" i="4"/>
  <c r="Z19" i="6"/>
  <c r="AC67" i="6"/>
  <c r="R52" i="4"/>
  <c r="AB49" i="6"/>
  <c r="X18" i="4"/>
  <c r="N54" i="4"/>
  <c r="AK92" i="6"/>
  <c r="Q21" i="6"/>
  <c r="B99" i="6"/>
  <c r="Y41" i="4"/>
  <c r="AH58" i="6"/>
  <c r="O12" i="6"/>
  <c r="O15" i="6"/>
  <c r="T71" i="4"/>
  <c r="W72" i="4"/>
  <c r="T43" i="6"/>
  <c r="AK40" i="6"/>
  <c r="P63" i="4"/>
  <c r="T58" i="4"/>
  <c r="AH71" i="4"/>
  <c r="AC82" i="6"/>
  <c r="X93" i="6"/>
  <c r="AE53" i="4"/>
  <c r="AM73" i="4"/>
  <c r="AI97" i="6"/>
  <c r="S85" i="4"/>
  <c r="AF80" i="4"/>
  <c r="AM17" i="4"/>
  <c r="V51" i="4"/>
  <c r="B71" i="4"/>
  <c r="AI37" i="4"/>
  <c r="S77" i="6"/>
  <c r="AP53" i="6"/>
  <c r="P55" i="4"/>
  <c r="AR20" i="4"/>
  <c r="AA92" i="6"/>
  <c r="AJ99" i="4"/>
  <c r="AL50" i="6"/>
  <c r="AH15" i="4"/>
  <c r="AK13" i="4"/>
  <c r="AS82" i="4"/>
  <c r="P86" i="4"/>
  <c r="AL57" i="6"/>
  <c r="AJ70" i="4"/>
  <c r="AR89" i="4"/>
  <c r="AJ73" i="4"/>
  <c r="AA18" i="6"/>
  <c r="Z56" i="6"/>
  <c r="O96" i="4"/>
  <c r="P71" i="4"/>
  <c r="AK82" i="6"/>
  <c r="Y93" i="6"/>
  <c r="AF43" i="6"/>
  <c r="W52" i="4"/>
  <c r="AA20" i="6"/>
  <c r="AP92" i="4"/>
  <c r="W56" i="4"/>
  <c r="K95" i="4"/>
  <c r="AM15" i="4"/>
  <c r="M61" i="4"/>
  <c r="S72" i="6"/>
  <c r="S94" i="4"/>
  <c r="AG39" i="6"/>
  <c r="M52" i="4"/>
  <c r="K75" i="6"/>
  <c r="B81" i="6"/>
  <c r="AS56" i="6"/>
  <c r="AE95" i="6"/>
  <c r="W15" i="6"/>
  <c r="P61" i="4"/>
  <c r="V82" i="6"/>
  <c r="AR86" i="4"/>
  <c r="AA57" i="4"/>
  <c r="K54" i="6"/>
  <c r="O67" i="6"/>
  <c r="R33" i="4"/>
  <c r="K44" i="6"/>
  <c r="W19" i="6"/>
  <c r="AG20" i="6"/>
  <c r="AO41" i="4"/>
  <c r="AQ83" i="6"/>
  <c r="AM39" i="6"/>
  <c r="AC36" i="4"/>
  <c r="S83" i="4"/>
  <c r="B93" i="6"/>
  <c r="AC40" i="4"/>
  <c r="AK63" i="4"/>
  <c r="V95" i="6"/>
  <c r="AM61" i="4"/>
  <c r="AN89" i="6"/>
  <c r="X18" i="6"/>
  <c r="T36" i="4"/>
  <c r="AB44" i="4"/>
  <c r="AN37" i="4"/>
  <c r="W93" i="4"/>
  <c r="AF70" i="6"/>
  <c r="AM34" i="4"/>
  <c r="X22" i="6"/>
  <c r="V52" i="6"/>
  <c r="AP49" i="4"/>
  <c r="K20" i="6"/>
  <c r="O43" i="4"/>
  <c r="AG63" i="6"/>
  <c r="AH35" i="6"/>
  <c r="AL98" i="4"/>
  <c r="AL73" i="6"/>
  <c r="AS18" i="4"/>
  <c r="AJ63" i="6"/>
  <c r="AG99" i="4"/>
  <c r="AE50" i="6"/>
  <c r="M44" i="6"/>
  <c r="Z16" i="4"/>
  <c r="S61" i="6"/>
  <c r="M69" i="6"/>
  <c r="AA84" i="6"/>
  <c r="AJ33" i="6"/>
  <c r="AR90" i="6"/>
  <c r="AM70" i="4"/>
  <c r="W34" i="4"/>
  <c r="AQ67" i="6"/>
  <c r="AA79" i="6"/>
  <c r="AT49" i="6"/>
  <c r="AT18" i="6"/>
  <c r="V54" i="4"/>
  <c r="AL63" i="6"/>
  <c r="AL21" i="6"/>
  <c r="N99" i="4"/>
  <c r="M41" i="4"/>
  <c r="AP58" i="4"/>
  <c r="AA12" i="4"/>
  <c r="AB14" i="4"/>
  <c r="AM71" i="6"/>
  <c r="N86" i="6"/>
  <c r="AI32" i="4"/>
  <c r="AF75" i="6"/>
  <c r="AL99" i="4"/>
  <c r="X60" i="6"/>
  <c r="N38" i="6"/>
  <c r="AL84" i="4"/>
  <c r="Y57" i="6"/>
  <c r="AQ91" i="4"/>
  <c r="K55" i="6"/>
  <c r="AB18" i="4"/>
  <c r="AI63" i="6"/>
  <c r="AQ99" i="6"/>
  <c r="AD50" i="4"/>
  <c r="AK15" i="6"/>
  <c r="AB13" i="4"/>
  <c r="AN72" i="4"/>
  <c r="S42" i="6"/>
  <c r="T19" i="6"/>
  <c r="AP40" i="4"/>
  <c r="Y48" i="6"/>
  <c r="O76" i="6"/>
  <c r="N24" i="4"/>
  <c r="AK96" i="6"/>
  <c r="V35" i="6"/>
  <c r="AG87" i="6"/>
  <c r="M59" i="4"/>
  <c r="AG33" i="4"/>
  <c r="B36" i="6"/>
  <c r="AQ53" i="6"/>
  <c r="AT70" i="6"/>
  <c r="O55" i="4"/>
  <c r="AF45" i="6"/>
  <c r="Q88" i="6"/>
  <c r="AM14" i="6"/>
  <c r="AT87" i="4"/>
  <c r="AR98" i="6"/>
  <c r="T42" i="4"/>
  <c r="Y39" i="6"/>
  <c r="AE52" i="6"/>
  <c r="W48" i="6"/>
  <c r="AR76" i="6"/>
  <c r="AS62" i="4"/>
  <c r="K58" i="6"/>
  <c r="AR35" i="6"/>
  <c r="Z69" i="6"/>
  <c r="T98" i="4"/>
  <c r="B70" i="4"/>
  <c r="M39" i="6"/>
  <c r="AA79" i="4"/>
  <c r="AQ20" i="4"/>
  <c r="AM92" i="4"/>
  <c r="AI68" i="4"/>
  <c r="B88" i="6"/>
  <c r="K60" i="4"/>
  <c r="Y83" i="6"/>
  <c r="AM37" i="6"/>
  <c r="O72" i="6"/>
  <c r="AD93" i="4"/>
  <c r="P35" i="4"/>
  <c r="AP50" i="4"/>
  <c r="AA24" i="4"/>
  <c r="AS43" i="6"/>
  <c r="AJ18" i="6"/>
  <c r="S62" i="4"/>
  <c r="K35" i="4"/>
  <c r="AO57" i="4"/>
  <c r="AC74" i="6"/>
  <c r="AH12" i="6"/>
  <c r="Y84" i="4"/>
  <c r="S19" i="6"/>
  <c r="M75" i="4"/>
  <c r="W99" i="6"/>
  <c r="AH14" i="4"/>
  <c r="AT86" i="4"/>
  <c r="O34" i="4"/>
  <c r="AM78" i="6"/>
  <c r="Z21" i="4"/>
  <c r="AF51" i="6"/>
  <c r="Q87" i="4"/>
  <c r="P33" i="4"/>
  <c r="M53" i="4"/>
  <c r="R19" i="6"/>
  <c r="Z64" i="6"/>
  <c r="V40" i="6"/>
  <c r="AE20" i="6"/>
  <c r="AM91" i="4"/>
  <c r="AH80" i="4"/>
  <c r="AH16" i="4"/>
  <c r="AA33" i="4"/>
  <c r="Y19" i="6"/>
  <c r="AH20" i="4"/>
  <c r="AF81" i="6"/>
  <c r="S36" i="4"/>
  <c r="V88" i="6"/>
  <c r="N60" i="4"/>
  <c r="T35" i="6"/>
  <c r="Z38" i="4"/>
  <c r="AJ69" i="6"/>
  <c r="P59" i="4"/>
  <c r="AG98" i="4"/>
  <c r="AG57" i="4"/>
  <c r="K42" i="4"/>
  <c r="K32" i="4"/>
  <c r="S73" i="6"/>
  <c r="W64" i="4"/>
  <c r="W40" i="4"/>
  <c r="AA78" i="4"/>
  <c r="T74" i="6"/>
  <c r="M45" i="6"/>
  <c r="AO76" i="4"/>
  <c r="AD36" i="6"/>
  <c r="Q24" i="6"/>
  <c r="N88" i="4"/>
  <c r="AB96" i="4"/>
  <c r="AH60" i="6"/>
  <c r="AI35" i="6"/>
  <c r="AJ38" i="6"/>
  <c r="AG94" i="4"/>
  <c r="R49" i="4"/>
  <c r="R80" i="6"/>
  <c r="AR50" i="4"/>
  <c r="AT16" i="6"/>
  <c r="AE37" i="4"/>
  <c r="X77" i="4"/>
  <c r="T42" i="6"/>
  <c r="AM67" i="6"/>
  <c r="AM54" i="6"/>
  <c r="AI41" i="4"/>
  <c r="AI83" i="4"/>
  <c r="AE93" i="6"/>
  <c r="K64" i="6"/>
  <c r="W45" i="4"/>
  <c r="AK88" i="4"/>
  <c r="AH38" i="6"/>
  <c r="AK77" i="4"/>
  <c r="Z42" i="6"/>
  <c r="V93" i="4"/>
  <c r="V19" i="4"/>
  <c r="AA85" i="4"/>
  <c r="S24" i="4"/>
  <c r="AL60" i="4"/>
  <c r="Q71" i="6"/>
  <c r="AT87" i="6"/>
  <c r="X72" i="4"/>
  <c r="W93" i="6"/>
  <c r="AA90" i="4"/>
  <c r="AA91" i="4"/>
  <c r="Z73" i="4"/>
  <c r="O79" i="4"/>
  <c r="F46" i="6"/>
  <c r="Q98" i="4"/>
  <c r="AJ89" i="6"/>
  <c r="N53" i="4"/>
  <c r="Q19" i="6"/>
  <c r="Q64" i="6"/>
  <c r="AC97" i="4"/>
  <c r="AC18" i="6"/>
  <c r="X54" i="6"/>
  <c r="N80" i="4"/>
  <c r="AM56" i="6"/>
  <c r="AT41" i="6"/>
  <c r="AH51" i="4"/>
  <c r="N15" i="4"/>
  <c r="AN86" i="4"/>
  <c r="AI89" i="6"/>
  <c r="AS70" i="4"/>
  <c r="AT34" i="4"/>
  <c r="AN67" i="6"/>
  <c r="AK79" i="4"/>
  <c r="AH75" i="6"/>
  <c r="W85" i="4"/>
  <c r="AO63" i="4"/>
  <c r="AE36" i="6"/>
  <c r="AK72" i="4"/>
  <c r="W90" i="6"/>
  <c r="AD19" i="4"/>
  <c r="T40" i="6"/>
  <c r="W85" i="6"/>
  <c r="AT36" i="4"/>
  <c r="T50" i="4"/>
  <c r="AT44" i="4"/>
  <c r="K71" i="6"/>
  <c r="S37" i="6"/>
  <c r="AJ86" i="6"/>
  <c r="AN93" i="6"/>
  <c r="AN70" i="4"/>
  <c r="Q34" i="4"/>
  <c r="O67" i="4"/>
  <c r="AE97" i="6"/>
  <c r="AB18" i="6"/>
  <c r="AE45" i="6"/>
  <c r="K80" i="6"/>
  <c r="AQ99" i="4"/>
  <c r="N41" i="6"/>
  <c r="AB51" i="4"/>
  <c r="P14" i="4"/>
  <c r="AC38" i="4"/>
  <c r="V37" i="4"/>
  <c r="AM86" i="4"/>
  <c r="B18" i="4"/>
  <c r="P53" i="4"/>
  <c r="AG39" i="4"/>
  <c r="AI64" i="4"/>
  <c r="AB49" i="4"/>
  <c r="R74" i="6"/>
  <c r="S81" i="6"/>
  <c r="R21" i="4"/>
  <c r="AL62" i="6"/>
  <c r="AC95" i="6"/>
  <c r="O12" i="4"/>
  <c r="Z14" i="4"/>
  <c r="AE38" i="6"/>
  <c r="K37" i="4"/>
  <c r="Y72" i="4"/>
  <c r="Z33" i="4"/>
  <c r="AS89" i="6"/>
  <c r="W42" i="4"/>
  <c r="B13" i="4"/>
  <c r="K57" i="6"/>
  <c r="AD91" i="6"/>
  <c r="AS22" i="4"/>
  <c r="AD49" i="4"/>
  <c r="AF48" i="4"/>
  <c r="K21" i="4"/>
  <c r="AI17" i="6"/>
  <c r="AE58" i="6"/>
  <c r="AL44" i="4"/>
  <c r="AK16" i="6"/>
  <c r="AO61" i="4"/>
  <c r="AQ37" i="4"/>
  <c r="AE72" i="6"/>
  <c r="AS77" i="4"/>
  <c r="B89" i="4"/>
  <c r="AG53" i="6"/>
  <c r="AA34" i="4"/>
  <c r="AL22" i="4"/>
  <c r="AG52" i="6"/>
  <c r="AA49" i="6"/>
  <c r="AN18" i="6"/>
  <c r="AE54" i="4"/>
  <c r="AL92" i="4"/>
  <c r="AL21" i="4"/>
  <c r="X99" i="4"/>
  <c r="N17" i="4"/>
  <c r="AC50" i="6"/>
  <c r="AS51" i="6"/>
  <c r="M42" i="6"/>
  <c r="AD54" i="4"/>
  <c r="O16" i="6"/>
  <c r="K77" i="6"/>
  <c r="R39" i="4"/>
  <c r="B78" i="4"/>
  <c r="AQ45" i="4"/>
  <c r="AB68" i="6"/>
  <c r="AR95" i="4"/>
  <c r="V60" i="4"/>
  <c r="AS35" i="6"/>
  <c r="AR38" i="4"/>
  <c r="AA69" i="4"/>
  <c r="W84" i="4"/>
  <c r="AN98" i="4"/>
  <c r="R57" i="4"/>
  <c r="AM42" i="4"/>
  <c r="AP91" i="4"/>
  <c r="AE73" i="4"/>
  <c r="K64" i="4"/>
  <c r="AT40" i="6"/>
  <c r="P78" i="4"/>
  <c r="R48" i="6"/>
  <c r="AK45" i="4"/>
  <c r="Z76" i="4"/>
  <c r="Y36" i="6"/>
  <c r="Z24" i="4"/>
  <c r="AK88" i="6"/>
  <c r="W96" i="6"/>
  <c r="P44" i="4"/>
  <c r="N35" i="4"/>
  <c r="R38" i="4"/>
  <c r="V57" i="6"/>
  <c r="AM64" i="4"/>
  <c r="AF54" i="4"/>
  <c r="AI24" i="4"/>
  <c r="S44" i="4"/>
  <c r="AS61" i="6"/>
  <c r="K72" i="6"/>
  <c r="T94" i="4"/>
  <c r="AF34" i="4"/>
  <c r="AL64" i="4"/>
  <c r="M78" i="4"/>
  <c r="AE45" i="4"/>
  <c r="AA68" i="6"/>
  <c r="N41" i="4"/>
  <c r="K12" i="6"/>
  <c r="AS83" i="6"/>
  <c r="Y59" i="4"/>
  <c r="M93" i="6"/>
  <c r="AN43" i="6"/>
  <c r="AD67" i="6"/>
  <c r="V49" i="6"/>
  <c r="AG85" i="6"/>
  <c r="W80" i="6"/>
  <c r="M62" i="4"/>
  <c r="AS96" i="6"/>
  <c r="R35" i="6"/>
  <c r="AJ87" i="4"/>
  <c r="K59" i="4"/>
  <c r="N98" i="4"/>
  <c r="AR89" i="6"/>
  <c r="N70" i="6"/>
  <c r="AO57" i="6"/>
  <c r="AH67" i="4"/>
  <c r="Y92" i="6"/>
  <c r="AK41" i="6"/>
  <c r="AP15" i="4"/>
  <c r="AO13" i="6"/>
  <c r="Y86" i="6"/>
  <c r="Z89" i="6"/>
  <c r="AM19" i="4"/>
  <c r="W49" i="6"/>
  <c r="AK48" i="6"/>
  <c r="M21" i="6"/>
  <c r="AT24" i="6"/>
  <c r="AF51" i="4"/>
  <c r="AD71" i="4"/>
  <c r="W37" i="4"/>
  <c r="AI33" i="4"/>
  <c r="AL42" i="6"/>
  <c r="AG64" i="4"/>
  <c r="O75" i="4"/>
  <c r="AR81" i="6"/>
  <c r="N99" i="6"/>
  <c r="AT58" i="4"/>
  <c r="AB14" i="6"/>
  <c r="AC13" i="6"/>
  <c r="AH59" i="6"/>
  <c r="AD98" i="4"/>
  <c r="B42" i="6"/>
  <c r="S13" i="6"/>
  <c r="AJ14" i="4"/>
  <c r="Y80" i="6"/>
  <c r="AO34" i="4"/>
  <c r="AM75" i="6"/>
  <c r="N21" i="6"/>
  <c r="AP12" i="6"/>
  <c r="Z82" i="6"/>
  <c r="AT55" i="4"/>
  <c r="T58" i="6"/>
  <c r="AD82" i="4"/>
  <c r="T70" i="4"/>
  <c r="AN18" i="4"/>
  <c r="X36" i="4"/>
  <c r="AN44" i="6"/>
  <c r="AS84" i="6"/>
  <c r="T32" i="6"/>
  <c r="V49" i="4"/>
  <c r="S68" i="4"/>
  <c r="AB60" i="6"/>
  <c r="AJ37" i="6"/>
  <c r="AH93" i="4"/>
  <c r="Y70" i="6"/>
  <c r="AP19" i="6"/>
  <c r="AD64" i="6"/>
  <c r="AL79" i="4"/>
  <c r="AF78" i="6"/>
  <c r="W79" i="6"/>
  <c r="O41" i="4"/>
  <c r="AG13" i="6"/>
  <c r="AE90" i="4"/>
  <c r="AD75" i="4"/>
  <c r="AH45" i="4"/>
  <c r="AJ36" i="4"/>
  <c r="AO88" i="6"/>
  <c r="S60" i="6"/>
  <c r="Q14" i="4"/>
  <c r="AS38" i="4"/>
  <c r="AN87" i="6"/>
  <c r="AG59" i="4"/>
  <c r="AJ98" i="6"/>
  <c r="AE93" i="4"/>
  <c r="AL94" i="6"/>
  <c r="N43" i="6"/>
  <c r="AE39" i="4"/>
  <c r="AH64" i="4"/>
  <c r="AN79" i="4"/>
  <c r="AM78" i="4"/>
  <c r="AQ74" i="4"/>
  <c r="AP45" i="4"/>
  <c r="AC76" i="6"/>
  <c r="R68" i="6"/>
  <c r="W62" i="4"/>
  <c r="AJ88" i="4"/>
  <c r="AL58" i="4"/>
  <c r="AB60" i="4"/>
  <c r="M14" i="6"/>
  <c r="Q83" i="6"/>
  <c r="AI93" i="6"/>
  <c r="AS19" i="4"/>
  <c r="AS78" i="4"/>
  <c r="AK56" i="4"/>
  <c r="AM12" i="6"/>
  <c r="AK38" i="4"/>
  <c r="AM84" i="4"/>
  <c r="AT89" i="4"/>
  <c r="S91" i="6"/>
  <c r="AL67" i="6"/>
  <c r="Y75" i="6"/>
  <c r="N45" i="4"/>
  <c r="AO68" i="4"/>
  <c r="AH88" i="6"/>
  <c r="AR60" i="6"/>
  <c r="AR38" i="6"/>
  <c r="AF59" i="6"/>
  <c r="AE89" i="6"/>
  <c r="AH91" i="6"/>
  <c r="AO79" i="6"/>
  <c r="Q74" i="6"/>
  <c r="AM76" i="6"/>
  <c r="AF24" i="4"/>
  <c r="S96" i="4"/>
  <c r="AO35" i="4"/>
  <c r="X87" i="4"/>
  <c r="AB59" i="6"/>
  <c r="AD33" i="6"/>
  <c r="X89" i="6"/>
  <c r="X53" i="4"/>
  <c r="AR42" i="6"/>
  <c r="O64" i="6"/>
  <c r="AB54" i="4"/>
  <c r="AJ17" i="4"/>
  <c r="AM60" i="4"/>
  <c r="Q38" i="4"/>
  <c r="Q72" i="6"/>
  <c r="AT57" i="4"/>
  <c r="B21" i="4"/>
  <c r="AO40" i="4"/>
  <c r="AE74" i="6"/>
  <c r="AH76" i="4"/>
  <c r="AO62" i="4"/>
  <c r="O58" i="4"/>
  <c r="AP35" i="4"/>
  <c r="AE87" i="4"/>
  <c r="AP98" i="6"/>
  <c r="AH70" i="4"/>
  <c r="AE73" i="6"/>
  <c r="M40" i="4"/>
  <c r="M18" i="4"/>
  <c r="N63" i="6"/>
  <c r="AM62" i="6"/>
  <c r="M58" i="6"/>
  <c r="V14" i="4"/>
  <c r="AS13" i="6"/>
  <c r="AI59" i="6"/>
  <c r="AL98" i="6"/>
  <c r="AP89" i="4"/>
  <c r="AM60" i="6"/>
  <c r="AR54" i="6"/>
  <c r="Y34" i="6"/>
  <c r="AN37" i="6"/>
  <c r="W22" i="4"/>
  <c r="AN48" i="4"/>
  <c r="AR58" i="4"/>
  <c r="Z87" i="4"/>
  <c r="X79" i="6"/>
  <c r="AQ41" i="6"/>
  <c r="S87" i="6"/>
  <c r="AI90" i="4"/>
  <c r="B78" i="6"/>
  <c r="AJ21" i="6"/>
  <c r="V51" i="6"/>
  <c r="P37" i="4"/>
  <c r="AI91" i="4"/>
  <c r="N54" i="6"/>
  <c r="AC24" i="4"/>
  <c r="V35" i="4"/>
  <c r="R59" i="4"/>
  <c r="AH57" i="4"/>
  <c r="W53" i="6"/>
  <c r="X19" i="6"/>
  <c r="W67" i="4"/>
  <c r="V79" i="4"/>
  <c r="N49" i="6"/>
  <c r="K18" i="6"/>
  <c r="AS73" i="6"/>
  <c r="AQ56" i="6"/>
  <c r="AL83" i="6"/>
  <c r="O94" i="4"/>
  <c r="AN55" i="4"/>
  <c r="O48" i="4"/>
  <c r="S76" i="4"/>
  <c r="AD24" i="4"/>
  <c r="K58" i="4"/>
  <c r="AM15" i="6"/>
  <c r="AQ71" i="4"/>
  <c r="AN61" i="6"/>
  <c r="V37" i="6"/>
  <c r="AS72" i="6"/>
  <c r="AP77" i="6"/>
  <c r="R94" i="4"/>
  <c r="AK53" i="4"/>
  <c r="O19" i="6"/>
  <c r="AR64" i="4"/>
  <c r="AP40" i="6"/>
  <c r="AN78" i="4"/>
  <c r="AL74" i="6"/>
  <c r="AR45" i="6"/>
  <c r="Y76" i="4"/>
  <c r="N68" i="6"/>
  <c r="Y62" i="6"/>
  <c r="AM88" i="4"/>
  <c r="AH96" i="4"/>
  <c r="K60" i="6"/>
  <c r="AK35" i="6"/>
  <c r="Y83" i="4"/>
  <c r="K93" i="6"/>
  <c r="AC39" i="4"/>
  <c r="F13" i="6"/>
  <c r="AG41" i="6"/>
  <c r="AR15" i="6"/>
  <c r="O13" i="6"/>
  <c r="AQ86" i="4"/>
  <c r="AD90" i="6"/>
  <c r="AR19" i="4"/>
  <c r="AR79" i="4"/>
  <c r="AL48" i="6"/>
  <c r="K76" i="6"/>
  <c r="X24" i="4"/>
  <c r="AG58" i="6"/>
  <c r="Y35" i="6"/>
  <c r="AI69" i="6"/>
  <c r="AI98" i="4"/>
  <c r="AB70" i="6"/>
  <c r="AC22" i="6"/>
  <c r="X97" i="6"/>
  <c r="S54" i="4"/>
  <c r="AN80" i="4"/>
  <c r="AN41" i="4"/>
  <c r="Y12" i="6"/>
  <c r="AL71" i="6"/>
  <c r="V69" i="4"/>
  <c r="P84" i="4"/>
  <c r="AQ77" i="6"/>
  <c r="V94" i="6"/>
  <c r="AA86" i="4"/>
  <c r="AA32" i="6"/>
  <c r="AR97" i="6"/>
  <c r="Q76" i="6"/>
  <c r="AD58" i="4"/>
  <c r="AA16" i="6"/>
  <c r="N37" i="4"/>
  <c r="R77" i="4"/>
  <c r="AR53" i="6"/>
  <c r="AR73" i="4"/>
  <c r="Q97" i="4"/>
  <c r="O85" i="4"/>
  <c r="AB80" i="6"/>
  <c r="AL17" i="4"/>
  <c r="R51" i="4"/>
  <c r="R71" i="4"/>
  <c r="AM82" i="4"/>
  <c r="AD77" i="4"/>
  <c r="AA53" i="6"/>
  <c r="N73" i="4"/>
  <c r="N40" i="4"/>
  <c r="B74" i="6"/>
  <c r="AJ76" i="4"/>
  <c r="N56" i="6"/>
  <c r="Y50" i="6"/>
  <c r="AF15" i="6"/>
  <c r="AF61" i="6"/>
  <c r="AG82" i="4"/>
  <c r="M86" i="4"/>
  <c r="M57" i="6"/>
  <c r="AQ72" i="4"/>
  <c r="AJ13" i="4"/>
  <c r="AM35" i="4"/>
  <c r="AK39" i="6"/>
  <c r="K85" i="4"/>
  <c r="AC88" i="6"/>
  <c r="S38" i="4"/>
  <c r="O43" i="6"/>
  <c r="AG63" i="4"/>
  <c r="W35" i="6"/>
  <c r="AS33" i="6"/>
  <c r="K73" i="4"/>
  <c r="AM48" i="6"/>
  <c r="N17" i="6"/>
  <c r="O83" i="4"/>
  <c r="N77" i="6"/>
  <c r="V73" i="6"/>
  <c r="AQ74" i="6"/>
  <c r="R56" i="4"/>
  <c r="AC15" i="6"/>
  <c r="AQ82" i="6"/>
  <c r="Q89" i="6"/>
  <c r="AF43" i="4"/>
  <c r="V39" i="6"/>
  <c r="Y55" i="6"/>
  <c r="AB97" i="6"/>
  <c r="R20" i="4"/>
  <c r="B67" i="4"/>
  <c r="V62" i="6"/>
  <c r="AT38" i="6"/>
  <c r="AT57" i="6"/>
  <c r="S52" i="4"/>
  <c r="AK74" i="4"/>
  <c r="AT63" i="6"/>
  <c r="AK99" i="4"/>
  <c r="X50" i="4"/>
  <c r="AI44" i="6"/>
  <c r="AN16" i="4"/>
  <c r="V61" i="4"/>
  <c r="AP37" i="6"/>
  <c r="T84" i="4"/>
  <c r="W33" i="4"/>
  <c r="AO89" i="4"/>
  <c r="X70" i="6"/>
  <c r="N91" i="4"/>
  <c r="M73" i="4"/>
  <c r="AQ55" i="6"/>
  <c r="AO97" i="6"/>
  <c r="V75" i="4"/>
  <c r="Q48" i="6"/>
  <c r="O81" i="4"/>
  <c r="AF80" i="6"/>
  <c r="V36" i="6"/>
  <c r="Y17" i="4"/>
  <c r="AN95" i="6"/>
  <c r="O51" i="4"/>
  <c r="AG44" i="6"/>
  <c r="AQ16" i="4"/>
  <c r="M38" i="6"/>
  <c r="AN91" i="6"/>
  <c r="S20" i="6"/>
  <c r="AP36" i="6"/>
  <c r="AH51" i="6"/>
  <c r="R83" i="4"/>
  <c r="X59" i="4"/>
  <c r="V43" i="6"/>
  <c r="AG52" i="4"/>
  <c r="AD20" i="6"/>
  <c r="Q81" i="4"/>
  <c r="K99" i="4"/>
  <c r="O50" i="6"/>
  <c r="AH14" i="6"/>
  <c r="V13" i="6"/>
  <c r="AT86" i="6"/>
  <c r="V90" i="6"/>
  <c r="X39" i="6"/>
  <c r="K40" i="6"/>
  <c r="AH85" i="6"/>
  <c r="AR21" i="6"/>
  <c r="K17" i="4"/>
  <c r="Z51" i="4"/>
  <c r="AS16" i="6"/>
  <c r="AS87" i="4"/>
  <c r="AJ84" i="4"/>
  <c r="AL33" i="4"/>
  <c r="M89" i="6"/>
  <c r="O70" i="6"/>
  <c r="AK91" i="4"/>
  <c r="AN75" i="6"/>
  <c r="AD62" i="4"/>
  <c r="AI12" i="6"/>
  <c r="AM83" i="4"/>
  <c r="AE84" i="6"/>
  <c r="AK89" i="6"/>
  <c r="Q91" i="6"/>
  <c r="Y67" i="4"/>
  <c r="AA75" i="4"/>
  <c r="AK81" i="6"/>
  <c r="R36" i="6"/>
  <c r="B41" i="4"/>
  <c r="T44" i="6"/>
  <c r="AC61" i="4"/>
  <c r="Q84" i="4"/>
  <c r="S57" i="6"/>
  <c r="AK53" i="6"/>
  <c r="AB55" i="4"/>
  <c r="AO18" i="6"/>
  <c r="N92" i="6"/>
  <c r="T99" i="6"/>
  <c r="AL50" i="4"/>
  <c r="V15" i="4"/>
  <c r="AK13" i="6"/>
  <c r="AR82" i="6"/>
  <c r="X98" i="4"/>
  <c r="AI57" i="4"/>
  <c r="AQ62" i="6"/>
  <c r="M21" i="4"/>
  <c r="Y64" i="4"/>
  <c r="AM98" i="4"/>
  <c r="AF40" i="4"/>
  <c r="AN63" i="4"/>
  <c r="AI95" i="4"/>
  <c r="AQ61" i="6"/>
  <c r="AL91" i="6"/>
  <c r="AH80" i="6"/>
  <c r="AT16" i="4"/>
  <c r="X77" i="6"/>
  <c r="AH39" i="6"/>
  <c r="P20" i="4"/>
  <c r="W62" i="6"/>
  <c r="AF35" i="4"/>
  <c r="AH98" i="4"/>
  <c r="AD22" i="4"/>
  <c r="Y48" i="4"/>
  <c r="Y41" i="6"/>
  <c r="AC71" i="4"/>
  <c r="O84" i="6"/>
  <c r="AS94" i="6"/>
  <c r="AE91" i="6"/>
  <c r="AC22" i="4"/>
  <c r="AJ52" i="6"/>
  <c r="AI97" i="4"/>
  <c r="AG20" i="4"/>
  <c r="AM85" i="6"/>
  <c r="AE92" i="6"/>
  <c r="AQ80" i="4"/>
  <c r="AP56" i="6"/>
  <c r="K24" i="6"/>
  <c r="Z95" i="4"/>
  <c r="AO51" i="6"/>
  <c r="R15" i="6"/>
  <c r="AP71" i="6"/>
  <c r="N61" i="4"/>
  <c r="AD37" i="6"/>
  <c r="AF76" i="4"/>
  <c r="AC86" i="4"/>
  <c r="W74" i="6"/>
  <c r="V33" i="4"/>
  <c r="V36" i="4"/>
  <c r="AL77" i="6"/>
  <c r="AJ64" i="6"/>
  <c r="AN74" i="4"/>
  <c r="M80" i="4"/>
  <c r="X95" i="4"/>
  <c r="AG35" i="6"/>
  <c r="AO82" i="4"/>
  <c r="AG96" i="4"/>
  <c r="M81" i="6"/>
  <c r="AE67" i="6"/>
  <c r="V82" i="4"/>
  <c r="AS52" i="6"/>
  <c r="AH81" i="4"/>
  <c r="AP17" i="4"/>
  <c r="AK71" i="6"/>
  <c r="AC77" i="4"/>
  <c r="AM20" i="4"/>
  <c r="AD51" i="6"/>
  <c r="AS59" i="4"/>
  <c r="AM19" i="6"/>
  <c r="Z75" i="6"/>
  <c r="M17" i="4"/>
  <c r="AO83" i="6"/>
  <c r="AQ93" i="6"/>
  <c r="AF64" i="6"/>
  <c r="Y63" i="4"/>
  <c r="P95" i="4"/>
  <c r="AL38" i="4"/>
  <c r="AE86" i="6"/>
  <c r="AN90" i="4"/>
  <c r="V91" i="4"/>
  <c r="AH73" i="6"/>
  <c r="AI52" i="6"/>
  <c r="AA97" i="4"/>
  <c r="AF20" i="6"/>
  <c r="K48" i="4"/>
  <c r="Y81" i="6"/>
  <c r="AT80" i="6"/>
  <c r="AG56" i="4"/>
  <c r="AP17" i="6"/>
  <c r="S50" i="4"/>
  <c r="S51" i="4"/>
  <c r="X14" i="6"/>
  <c r="N71" i="4"/>
  <c r="X13" i="4"/>
  <c r="AA37" i="6"/>
  <c r="S40" i="6"/>
  <c r="AK84" i="4"/>
  <c r="Y17" i="6"/>
  <c r="M89" i="4"/>
  <c r="AJ40" i="6"/>
  <c r="AO85" i="4"/>
  <c r="AO24" i="6"/>
  <c r="AQ44" i="6"/>
  <c r="AI87" i="4"/>
  <c r="AE75" i="4"/>
  <c r="Y90" i="6"/>
  <c r="AG83" i="4"/>
  <c r="P73" i="4"/>
  <c r="AT74" i="6"/>
  <c r="AB36" i="6"/>
  <c r="AF60" i="4"/>
  <c r="B82" i="4"/>
  <c r="Q97" i="6"/>
  <c r="N38" i="4"/>
  <c r="AH79" i="4"/>
  <c r="AA59" i="4"/>
  <c r="AA41" i="4"/>
  <c r="AD42" i="6"/>
  <c r="Z52" i="4"/>
  <c r="AI54" i="4"/>
  <c r="AN88" i="6"/>
  <c r="AF71" i="6"/>
  <c r="AF52" i="4"/>
  <c r="AG89" i="4"/>
  <c r="AC86" i="6"/>
  <c r="AG60" i="6"/>
  <c r="AF91" i="4"/>
  <c r="O74" i="6"/>
  <c r="AO56" i="6"/>
  <c r="Z44" i="6"/>
  <c r="AJ82" i="6"/>
  <c r="AN48" i="6"/>
  <c r="Y81" i="4"/>
  <c r="P76" i="4"/>
  <c r="AS36" i="4"/>
  <c r="AS24" i="6"/>
  <c r="Z88" i="6"/>
  <c r="AN96" i="4"/>
  <c r="AI44" i="4"/>
  <c r="AL16" i="6"/>
  <c r="B17" i="6"/>
  <c r="P69" i="4"/>
  <c r="I14" i="4"/>
  <c r="AQ37" i="6"/>
  <c r="Q52" i="6"/>
  <c r="AK15" i="4"/>
  <c r="AN64" i="4"/>
  <c r="AG44" i="4"/>
  <c r="AQ94" i="6"/>
  <c r="AK64" i="6"/>
  <c r="AJ18" i="4"/>
  <c r="R76" i="4"/>
  <c r="AI41" i="6"/>
  <c r="Q15" i="4"/>
  <c r="AG69" i="6"/>
  <c r="AG68" i="6"/>
  <c r="AL49" i="4"/>
  <c r="AK52" i="6"/>
  <c r="AD59" i="4"/>
  <c r="AJ64" i="4"/>
  <c r="AN81" i="6"/>
  <c r="AA50" i="6"/>
  <c r="AL13" i="6"/>
  <c r="AS79" i="4"/>
  <c r="AA95" i="4"/>
  <c r="AM69" i="6"/>
  <c r="AN94" i="4"/>
  <c r="Q52" i="4"/>
  <c r="AM68" i="4"/>
  <c r="AT60" i="4"/>
  <c r="B33" i="4"/>
  <c r="N73" i="6"/>
  <c r="B74" i="4"/>
  <c r="AN56" i="4"/>
  <c r="AG15" i="4"/>
  <c r="AF82" i="6"/>
  <c r="AI89" i="4"/>
  <c r="Q32" i="6"/>
  <c r="AP73" i="6"/>
  <c r="Z52" i="6"/>
  <c r="P97" i="4"/>
  <c r="AJ20" i="4"/>
  <c r="AJ85" i="4"/>
  <c r="N81" i="4"/>
  <c r="AM80" i="6"/>
  <c r="V56" i="6"/>
  <c r="W17" i="4"/>
  <c r="AS50" i="6"/>
  <c r="AG12" i="6"/>
  <c r="AO14" i="6"/>
  <c r="AG71" i="4"/>
  <c r="AE13" i="4"/>
  <c r="AC37" i="4"/>
  <c r="W49" i="4"/>
  <c r="V61" i="6"/>
  <c r="AH21" i="6"/>
  <c r="X33" i="6"/>
  <c r="V67" i="4"/>
  <c r="AT74" i="4"/>
  <c r="O80" i="4"/>
  <c r="AD88" i="4"/>
  <c r="AC35" i="6"/>
  <c r="N82" i="6"/>
  <c r="AI99" i="4"/>
  <c r="N50" i="4"/>
  <c r="AL43" i="6"/>
  <c r="K49" i="4"/>
  <c r="AA76" i="4"/>
  <c r="S51" i="6"/>
  <c r="AS69" i="6"/>
  <c r="AF34" i="6"/>
  <c r="AS15" i="4"/>
  <c r="Q19" i="4"/>
  <c r="AL72" i="6"/>
  <c r="AD83" i="6"/>
  <c r="T91" i="6"/>
  <c r="AR48" i="6"/>
  <c r="AR68" i="6"/>
  <c r="AM51" i="6"/>
  <c r="AD87" i="4"/>
  <c r="AI56" i="6"/>
  <c r="M64" i="4"/>
  <c r="AE77" i="4"/>
  <c r="V15" i="6"/>
  <c r="B73" i="4"/>
  <c r="AS48" i="4"/>
  <c r="AF17" i="6"/>
  <c r="AG71" i="6"/>
  <c r="AH48" i="4"/>
  <c r="Z45" i="4"/>
  <c r="X76" i="6"/>
  <c r="O36" i="4"/>
  <c r="Y24" i="6"/>
  <c r="P88" i="4"/>
  <c r="AC51" i="4"/>
  <c r="W44" i="4"/>
  <c r="K16" i="6"/>
  <c r="Y61" i="6"/>
  <c r="AF69" i="6"/>
  <c r="F14" i="6"/>
  <c r="AM59" i="6"/>
  <c r="W97" i="4"/>
  <c r="AB16" i="6"/>
  <c r="K52" i="6"/>
  <c r="Z14" i="6"/>
  <c r="V42" i="4"/>
  <c r="AD55" i="6"/>
  <c r="AI18" i="4"/>
  <c r="AQ21" i="6"/>
  <c r="AA50" i="4"/>
  <c r="AP71" i="4"/>
  <c r="O59" i="6"/>
  <c r="X16" i="6"/>
  <c r="AN14" i="4"/>
  <c r="Q63" i="6"/>
  <c r="R90" i="4"/>
  <c r="AJ78" i="4"/>
  <c r="Y68" i="6"/>
  <c r="AQ60" i="6"/>
  <c r="AE82" i="4"/>
  <c r="O97" i="6"/>
  <c r="AC58" i="6"/>
  <c r="N37" i="6"/>
  <c r="AQ42" i="6"/>
  <c r="X78" i="6"/>
  <c r="B80" i="4"/>
  <c r="AR96" i="4"/>
  <c r="AF69" i="4"/>
  <c r="AT42" i="6"/>
  <c r="AM52" i="4"/>
  <c r="AS81" i="6"/>
  <c r="AN12" i="6"/>
  <c r="B69" i="6"/>
  <c r="AG77" i="6"/>
  <c r="AR70" i="4"/>
  <c r="X19" i="4"/>
  <c r="AK64" i="4"/>
  <c r="AB40" i="6"/>
  <c r="AF75" i="4"/>
  <c r="AC48" i="6"/>
  <c r="AP81" i="4"/>
  <c r="AA76" i="6"/>
  <c r="V68" i="4"/>
  <c r="AN62" i="6"/>
  <c r="AN88" i="4"/>
  <c r="AO96" i="6"/>
  <c r="AF44" i="4"/>
  <c r="AO16" i="4"/>
  <c r="AQ38" i="4"/>
  <c r="AS69" i="4"/>
  <c r="AU14" i="4"/>
  <c r="AG24" i="6"/>
  <c r="K40" i="4"/>
  <c r="AH61" i="4"/>
  <c r="M43" i="6"/>
  <c r="AI52" i="4"/>
  <c r="S48" i="4"/>
  <c r="AF21" i="6"/>
  <c r="O88" i="4"/>
  <c r="AI16" i="6"/>
  <c r="N59" i="4"/>
  <c r="AQ17" i="4"/>
  <c r="AE18" i="4"/>
  <c r="AP42" i="4"/>
  <c r="AC79" i="6"/>
  <c r="AJ68" i="6"/>
  <c r="AK51" i="4"/>
  <c r="AD37" i="4"/>
  <c r="X52" i="4"/>
  <c r="AD16" i="6"/>
  <c r="AC21" i="6"/>
  <c r="Q20" i="6"/>
  <c r="AP90" i="6"/>
  <c r="AK20" i="4"/>
  <c r="AM80" i="4"/>
  <c r="AR50" i="6"/>
  <c r="AO38" i="4"/>
  <c r="AK18" i="6"/>
  <c r="AL53" i="4"/>
  <c r="AT61" i="6"/>
  <c r="AI88" i="6"/>
  <c r="AJ53" i="6"/>
  <c r="O49" i="4"/>
  <c r="AH68" i="4"/>
  <c r="AC60" i="6"/>
  <c r="AO59" i="6"/>
  <c r="AC85" i="6"/>
  <c r="AL81" i="4"/>
  <c r="W80" i="4"/>
  <c r="AB36" i="4"/>
  <c r="P24" i="4"/>
  <c r="AK95" i="6"/>
  <c r="Y51" i="4"/>
  <c r="S15" i="6"/>
  <c r="B20" i="4"/>
  <c r="X61" i="4"/>
  <c r="W37" i="6"/>
  <c r="V74" i="6"/>
  <c r="AQ84" i="6"/>
  <c r="Q78" i="6"/>
  <c r="AC38" i="6"/>
  <c r="AP97" i="6"/>
  <c r="AQ16" i="6"/>
  <c r="AG70" i="6"/>
  <c r="AB40" i="4"/>
  <c r="Z81" i="6"/>
  <c r="AF88" i="6"/>
  <c r="M35" i="4"/>
  <c r="Q37" i="4"/>
  <c r="AQ95" i="4"/>
  <c r="AI36" i="6"/>
  <c r="AO51" i="4"/>
  <c r="AB34" i="6"/>
  <c r="AC78" i="4"/>
  <c r="M80" i="6"/>
  <c r="AP96" i="4"/>
  <c r="AQ69" i="4"/>
  <c r="AD34" i="4"/>
  <c r="AM96" i="4"/>
  <c r="AP82" i="6"/>
  <c r="AR34" i="4"/>
  <c r="AJ75" i="4"/>
  <c r="Q21" i="4"/>
  <c r="AQ51" i="4"/>
  <c r="S82" i="4"/>
  <c r="AH70" i="6"/>
  <c r="Z79" i="6"/>
  <c r="AM92" i="6"/>
  <c r="B88" i="4"/>
  <c r="Z83" i="4"/>
  <c r="AF72" i="6"/>
  <c r="AM90" i="4"/>
  <c r="AL43" i="4"/>
  <c r="AI39" i="4"/>
  <c r="AA64" i="6"/>
  <c r="AR40" i="4"/>
  <c r="AT75" i="6"/>
  <c r="N74" i="4"/>
  <c r="AM45" i="6"/>
  <c r="V63" i="4"/>
  <c r="X68" i="4"/>
  <c r="R99" i="4"/>
  <c r="X88" i="4"/>
  <c r="AJ96" i="4"/>
  <c r="AN60" i="4"/>
  <c r="T35" i="4"/>
  <c r="W38" i="6"/>
  <c r="AM87" i="6"/>
  <c r="N59" i="6"/>
  <c r="AC80" i="6"/>
  <c r="V90" i="4"/>
  <c r="S62" i="6"/>
  <c r="AJ70" i="6"/>
  <c r="R79" i="6"/>
  <c r="Q48" i="4"/>
  <c r="P36" i="4"/>
  <c r="S96" i="6"/>
  <c r="V38" i="4"/>
  <c r="AG43" i="4"/>
  <c r="AP38" i="6"/>
  <c r="W99" i="4"/>
  <c r="AE91" i="4"/>
  <c r="Q54" i="4"/>
  <c r="AH62" i="4"/>
  <c r="O14" i="4"/>
  <c r="AA72" i="6"/>
  <c r="AD18" i="4"/>
  <c r="AH82" i="4"/>
  <c r="O68" i="6"/>
  <c r="AB67" i="6"/>
  <c r="AS87" i="6"/>
  <c r="AN34" i="6"/>
  <c r="AO78" i="4"/>
  <c r="AP56" i="4"/>
  <c r="T12" i="6"/>
  <c r="AR69" i="6"/>
  <c r="AB50" i="6"/>
  <c r="K78" i="6"/>
  <c r="AO43" i="4"/>
  <c r="X98" i="6"/>
  <c r="V67" i="6"/>
  <c r="B92" i="6"/>
  <c r="AG88" i="6"/>
  <c r="W38" i="4"/>
  <c r="AG32" i="4"/>
  <c r="Z32" i="4"/>
  <c r="AM32" i="6"/>
  <c r="AC23" i="4"/>
  <c r="P56" i="6"/>
  <c r="P42" i="6"/>
  <c r="B59" i="4"/>
  <c r="P77" i="6"/>
  <c r="P93" i="6"/>
  <c r="AU13" i="4"/>
  <c r="P16" i="6"/>
  <c r="P86" i="6"/>
  <c r="G48" i="6"/>
  <c r="W32" i="6"/>
  <c r="P51" i="6"/>
  <c r="B50" i="4"/>
  <c r="AP23" i="4"/>
  <c r="AD32" i="6"/>
  <c r="P38" i="6"/>
  <c r="AO32" i="4"/>
  <c r="X23" i="6"/>
  <c r="W32" i="4"/>
  <c r="AS23" i="4"/>
  <c r="B63" i="6"/>
  <c r="B61" i="6"/>
  <c r="P12" i="6"/>
  <c r="AU48" i="4"/>
  <c r="B56" i="4"/>
  <c r="B51" i="4"/>
  <c r="I48" i="6"/>
  <c r="P15" i="6"/>
  <c r="I47" i="4"/>
  <c r="B50" i="6"/>
  <c r="AU13" i="6"/>
  <c r="P98" i="6"/>
  <c r="AF23" i="6"/>
  <c r="P91" i="6"/>
  <c r="P48" i="6"/>
  <c r="W23" i="6"/>
  <c r="P85" i="6"/>
  <c r="B64" i="4"/>
  <c r="AF32" i="6"/>
  <c r="AM23" i="4"/>
  <c r="P88" i="6"/>
  <c r="P63" i="6"/>
  <c r="X32" i="6"/>
  <c r="P74" i="6"/>
  <c r="P94" i="6"/>
  <c r="P96" i="6"/>
  <c r="H47" i="6"/>
  <c r="P50" i="6"/>
  <c r="P20" i="6"/>
  <c r="AT98" i="6"/>
  <c r="P19" i="4"/>
  <c r="R40" i="6"/>
  <c r="X74" i="6"/>
  <c r="O63" i="6"/>
  <c r="AB24" i="6"/>
  <c r="AI96" i="4"/>
  <c r="AL16" i="4"/>
  <c r="N69" i="4"/>
  <c r="AJ33" i="4"/>
  <c r="AI42" i="4"/>
  <c r="AK73" i="4"/>
  <c r="V97" i="6"/>
  <c r="AA54" i="6"/>
  <c r="AO68" i="6"/>
  <c r="R23" i="4"/>
  <c r="AO60" i="6"/>
  <c r="AD83" i="4"/>
  <c r="S69" i="4"/>
  <c r="S72" i="4"/>
  <c r="AP93" i="6"/>
  <c r="AH90" i="4"/>
  <c r="B15" i="6"/>
  <c r="AA39" i="4"/>
  <c r="V48" i="6"/>
  <c r="V41" i="6"/>
  <c r="Y44" i="6"/>
  <c r="AI61" i="4"/>
  <c r="AH86" i="4"/>
  <c r="AD94" i="4"/>
  <c r="AS34" i="6"/>
  <c r="Z55" i="6"/>
  <c r="AS18" i="6"/>
  <c r="AE63" i="4"/>
  <c r="AG99" i="6"/>
  <c r="W50" i="6"/>
  <c r="AF14" i="6"/>
  <c r="AP87" i="4"/>
  <c r="AM86" i="6"/>
  <c r="AS90" i="6"/>
  <c r="AP91" i="6"/>
  <c r="W79" i="4"/>
  <c r="AC48" i="4"/>
  <c r="AN76" i="6"/>
  <c r="AA24" i="6"/>
  <c r="X96" i="6"/>
  <c r="AL35" i="6"/>
  <c r="X87" i="6"/>
  <c r="AD59" i="6"/>
  <c r="AC33" i="6"/>
  <c r="AH89" i="4"/>
  <c r="T71" i="6"/>
  <c r="T51" i="4"/>
  <c r="S92" i="4"/>
  <c r="AR94" i="6"/>
  <c r="W78" i="4"/>
  <c r="O80" i="6"/>
  <c r="AP51" i="4"/>
  <c r="Y37" i="4"/>
  <c r="B67" i="6"/>
  <c r="AK62" i="4"/>
  <c r="AE61" i="6"/>
  <c r="AE57" i="4"/>
  <c r="AF22" i="6"/>
  <c r="AT85" i="6"/>
  <c r="AC41" i="4"/>
  <c r="AS38" i="6"/>
  <c r="AO94" i="4"/>
  <c r="AF55" i="6"/>
  <c r="AQ81" i="6"/>
  <c r="AH58" i="4"/>
  <c r="K13" i="6"/>
  <c r="AF98" i="4"/>
  <c r="R42" i="4"/>
  <c r="Z34" i="4"/>
  <c r="W67" i="6"/>
  <c r="AH52" i="4"/>
  <c r="K49" i="6"/>
  <c r="O18" i="6"/>
  <c r="P54" i="4"/>
  <c r="O92" i="4"/>
  <c r="AG21" i="4"/>
  <c r="AC99" i="6"/>
  <c r="AR17" i="4"/>
  <c r="AT50" i="6"/>
  <c r="AO12" i="4"/>
  <c r="AQ14" i="6"/>
  <c r="Q71" i="4"/>
  <c r="N13" i="6"/>
  <c r="O82" i="6"/>
  <c r="AB88" i="4"/>
  <c r="AD90" i="4"/>
  <c r="Q17" i="6"/>
  <c r="W70" i="6"/>
  <c r="AB12" i="4"/>
  <c r="S90" i="4"/>
  <c r="AQ52" i="6"/>
  <c r="R54" i="6"/>
  <c r="AH68" i="6"/>
  <c r="AI96" i="6"/>
  <c r="X83" i="6"/>
  <c r="AO84" i="4"/>
  <c r="R69" i="4"/>
  <c r="AS62" i="6"/>
  <c r="AO85" i="6"/>
  <c r="O93" i="4"/>
  <c r="AG49" i="4"/>
  <c r="S76" i="6"/>
  <c r="AC95" i="4"/>
  <c r="AA61" i="6"/>
  <c r="S42" i="4"/>
  <c r="R92" i="4"/>
  <c r="AO14" i="4"/>
  <c r="Z98" i="4"/>
  <c r="AR22" i="4"/>
  <c r="AT48" i="4"/>
  <c r="AQ50" i="4"/>
  <c r="AP87" i="6"/>
  <c r="AS90" i="4"/>
  <c r="W40" i="6"/>
  <c r="X21" i="4"/>
  <c r="AE51" i="4"/>
  <c r="M87" i="4"/>
  <c r="K33" i="6"/>
  <c r="AD42" i="4"/>
  <c r="AN34" i="4"/>
  <c r="AT67" i="6"/>
  <c r="P52" i="4"/>
  <c r="AR49" i="4"/>
  <c r="Q18" i="6"/>
  <c r="AB85" i="4"/>
  <c r="AO92" i="4"/>
  <c r="AQ21" i="4"/>
  <c r="AT99" i="6"/>
  <c r="AJ41" i="4"/>
  <c r="AI58" i="6"/>
  <c r="AI60" i="6"/>
  <c r="Y14" i="6"/>
  <c r="AA83" i="4"/>
  <c r="AD87" i="6"/>
  <c r="AA82" i="4"/>
  <c r="B85" i="6"/>
  <c r="K42" i="6"/>
  <c r="AJ35" i="6"/>
  <c r="AT91" i="6"/>
  <c r="AH49" i="4"/>
  <c r="O45" i="4"/>
  <c r="T41" i="4"/>
  <c r="O14" i="6"/>
  <c r="AI82" i="6"/>
  <c r="AT68" i="6"/>
  <c r="N79" i="6"/>
  <c r="AO84" i="6"/>
  <c r="Y55" i="4"/>
  <c r="X45" i="6"/>
  <c r="Y24" i="4"/>
  <c r="AF35" i="6"/>
  <c r="S98" i="6"/>
  <c r="Z85" i="6"/>
  <c r="K72" i="4"/>
  <c r="Q54" i="6"/>
  <c r="AP53" i="4"/>
  <c r="AH15" i="6"/>
  <c r="AR43" i="6"/>
  <c r="Z49" i="4"/>
  <c r="B92" i="4"/>
  <c r="K96" i="4"/>
  <c r="AK61" i="6"/>
  <c r="AK21" i="4"/>
  <c r="R18" i="6"/>
  <c r="AA19" i="4"/>
  <c r="O87" i="6"/>
  <c r="AC64" i="6"/>
  <c r="AJ54" i="6"/>
  <c r="K24" i="4"/>
  <c r="AO71" i="6"/>
  <c r="AI20" i="6"/>
  <c r="AC85" i="4"/>
  <c r="AC92" i="6"/>
  <c r="AT80" i="4"/>
  <c r="O56" i="4"/>
  <c r="AO17" i="6"/>
  <c r="S95" i="6"/>
  <c r="AA51" i="6"/>
  <c r="Z15" i="4"/>
  <c r="AO71" i="4"/>
  <c r="Z61" i="6"/>
  <c r="AG37" i="6"/>
  <c r="AD68" i="4"/>
  <c r="AE33" i="6"/>
  <c r="AG48" i="4"/>
  <c r="AO37" i="6"/>
  <c r="V75" i="6"/>
  <c r="Y13" i="4"/>
  <c r="AM43" i="6"/>
  <c r="AJ79" i="6"/>
  <c r="AD48" i="6"/>
  <c r="S21" i="6"/>
  <c r="T95" i="4"/>
  <c r="AM16" i="4"/>
  <c r="AP59" i="4"/>
  <c r="Y44" i="4"/>
  <c r="S58" i="6"/>
  <c r="AC45" i="6"/>
  <c r="AH57" i="6"/>
  <c r="AE79" i="4"/>
  <c r="V76" i="4"/>
  <c r="AK12" i="6"/>
  <c r="Z37" i="6"/>
  <c r="T74" i="4"/>
  <c r="Q12" i="4"/>
  <c r="K84" i="6"/>
  <c r="W43" i="6"/>
  <c r="Z20" i="6"/>
  <c r="Z62" i="4"/>
  <c r="AP35" i="6"/>
  <c r="AR98" i="4"/>
  <c r="W55" i="6"/>
  <c r="AN45" i="6"/>
  <c r="AD41" i="4"/>
  <c r="B38" i="6"/>
  <c r="AG84" i="4"/>
  <c r="K94" i="4"/>
  <c r="AJ34" i="6"/>
  <c r="R67" i="6"/>
  <c r="AJ79" i="4"/>
  <c r="AH49" i="6"/>
  <c r="AG18" i="4"/>
  <c r="N85" i="6"/>
  <c r="AI92" i="4"/>
  <c r="R21" i="6"/>
  <c r="Z99" i="4"/>
  <c r="AE41" i="6"/>
  <c r="AM58" i="4"/>
  <c r="AD60" i="6"/>
  <c r="AB35" i="6"/>
  <c r="AH83" i="6"/>
  <c r="Q87" i="6"/>
  <c r="N82" i="4"/>
  <c r="P81" i="4"/>
  <c r="AF98" i="6"/>
  <c r="AO50" i="4"/>
  <c r="Z90" i="4"/>
  <c r="AJ52" i="4"/>
  <c r="AH54" i="6"/>
  <c r="X68" i="6"/>
  <c r="AK50" i="6"/>
  <c r="T83" i="4"/>
  <c r="AN33" i="6"/>
  <c r="AC60" i="4"/>
  <c r="AR13" i="6"/>
  <c r="AK19" i="6"/>
  <c r="AE20" i="4"/>
  <c r="AR56" i="4"/>
  <c r="W44" i="6"/>
  <c r="AN59" i="4"/>
  <c r="AE64" i="6"/>
  <c r="O13" i="4"/>
  <c r="AT76" i="4"/>
  <c r="R32" i="4"/>
  <c r="AI84" i="6"/>
  <c r="AA67" i="4"/>
  <c r="AJ45" i="6"/>
  <c r="AL56" i="4"/>
  <c r="AH44" i="6"/>
  <c r="AA37" i="4"/>
  <c r="N15" i="6"/>
  <c r="O85" i="6"/>
  <c r="Z73" i="6"/>
  <c r="AT82" i="4"/>
  <c r="AC55" i="6"/>
  <c r="AB45" i="4"/>
  <c r="W50" i="4"/>
  <c r="M13" i="4"/>
  <c r="AJ85" i="6"/>
  <c r="N81" i="6"/>
  <c r="AL80" i="6"/>
  <c r="Z56" i="4"/>
  <c r="Z17" i="6"/>
  <c r="AH50" i="6"/>
  <c r="AK51" i="6"/>
  <c r="W14" i="6"/>
  <c r="AA71" i="4"/>
  <c r="X13" i="6"/>
  <c r="Y37" i="6"/>
  <c r="Q99" i="4"/>
  <c r="AG93" i="6"/>
  <c r="T45" i="6"/>
  <c r="AL59" i="4"/>
  <c r="AR74" i="4"/>
  <c r="Y69" i="6"/>
  <c r="V91" i="6"/>
  <c r="AD79" i="4"/>
  <c r="AF85" i="4"/>
  <c r="AR36" i="6"/>
  <c r="AP51" i="6"/>
  <c r="X38" i="4"/>
  <c r="X57" i="6"/>
  <c r="B98" i="4"/>
  <c r="AQ98" i="6"/>
  <c r="AD95" i="6"/>
  <c r="S91" i="4"/>
  <c r="K18" i="4"/>
  <c r="AR62" i="4"/>
  <c r="AT35" i="4"/>
  <c r="AD72" i="4"/>
  <c r="Z85" i="4"/>
  <c r="AE60" i="6"/>
  <c r="X72" i="6"/>
  <c r="AB91" i="6"/>
  <c r="AR18" i="6"/>
  <c r="Z36" i="4"/>
  <c r="Q44" i="6"/>
  <c r="V84" i="4"/>
  <c r="T53" i="6"/>
  <c r="AM97" i="6"/>
  <c r="M99" i="4"/>
  <c r="T14" i="4"/>
  <c r="T59" i="4"/>
  <c r="AC57" i="6"/>
  <c r="M43" i="4"/>
  <c r="AT39" i="6"/>
  <c r="R55" i="4"/>
  <c r="AK97" i="6"/>
  <c r="K20" i="4"/>
  <c r="AD85" i="6"/>
  <c r="X92" i="4"/>
  <c r="AA80" i="4"/>
  <c r="AI36" i="4"/>
  <c r="AK24" i="4"/>
  <c r="O95" i="4"/>
  <c r="AT51" i="4"/>
  <c r="K15" i="4"/>
  <c r="S71" i="6"/>
  <c r="N61" i="6"/>
  <c r="AC37" i="6"/>
  <c r="AP22" i="4"/>
  <c r="N60" i="6"/>
  <c r="M85" i="6"/>
  <c r="AU65" i="4"/>
  <c r="AC19" i="4"/>
  <c r="M97" i="6"/>
  <c r="AJ54" i="4"/>
  <c r="V68" i="6"/>
  <c r="P58" i="4"/>
  <c r="AQ83" i="4"/>
  <c r="T57" i="4"/>
  <c r="Q35" i="6"/>
  <c r="AQ12" i="6"/>
  <c r="V32" i="4"/>
  <c r="AK20" i="6"/>
  <c r="AA99" i="4"/>
  <c r="X14" i="4"/>
  <c r="B37" i="4"/>
  <c r="AP75" i="4"/>
  <c r="O69" i="4"/>
  <c r="AD50" i="6"/>
  <c r="AB96" i="6"/>
  <c r="AI34" i="6"/>
  <c r="K48" i="6"/>
  <c r="AK36" i="6"/>
  <c r="AP12" i="4"/>
  <c r="AM87" i="4"/>
  <c r="AT41" i="4"/>
  <c r="S40" i="4"/>
  <c r="AB89" i="6"/>
  <c r="AF16" i="6"/>
  <c r="AO19" i="6"/>
  <c r="AB20" i="6"/>
  <c r="AM99" i="6"/>
  <c r="M35" i="6"/>
  <c r="AG18" i="6"/>
  <c r="AT54" i="4"/>
  <c r="K92" i="4"/>
  <c r="V80" i="6"/>
  <c r="M56" i="4"/>
  <c r="AT17" i="6"/>
  <c r="AS50" i="4"/>
  <c r="AO12" i="6"/>
  <c r="AP14" i="6"/>
  <c r="V71" i="6"/>
  <c r="M13" i="6"/>
  <c r="AL37" i="4"/>
  <c r="AG41" i="4"/>
  <c r="AR57" i="6"/>
  <c r="AR92" i="6"/>
  <c r="AS86" i="4"/>
  <c r="AA54" i="4"/>
  <c r="M37" i="6"/>
  <c r="V34" i="4"/>
  <c r="N75" i="6"/>
  <c r="AQ63" i="4"/>
  <c r="AJ58" i="4"/>
  <c r="N71" i="6"/>
  <c r="G14" i="6"/>
  <c r="AI38" i="4"/>
  <c r="AB83" i="6"/>
  <c r="AE69" i="4"/>
  <c r="R73" i="4"/>
  <c r="AB74" i="4"/>
  <c r="AO36" i="4"/>
  <c r="AH44" i="4"/>
  <c r="O59" i="4"/>
  <c r="P67" i="4"/>
  <c r="AO15" i="6"/>
  <c r="R86" i="6"/>
  <c r="X73" i="4"/>
  <c r="AR74" i="6"/>
  <c r="S56" i="6"/>
  <c r="AL15" i="6"/>
  <c r="AR72" i="4"/>
  <c r="AH43" i="6"/>
  <c r="AK49" i="6"/>
  <c r="AE80" i="6"/>
  <c r="N96" i="6"/>
  <c r="AH87" i="4"/>
  <c r="W33" i="6"/>
  <c r="AQ94" i="4"/>
  <c r="AS91" i="6"/>
  <c r="T73" i="6"/>
  <c r="T55" i="6"/>
  <c r="M97" i="4"/>
  <c r="N20" i="4"/>
  <c r="AQ48" i="6"/>
  <c r="AA81" i="4"/>
  <c r="AB76" i="6"/>
  <c r="AK36" i="4"/>
  <c r="AP24" i="6"/>
  <c r="AA88" i="6"/>
  <c r="AN96" i="6"/>
  <c r="X44" i="6"/>
  <c r="T16" i="6"/>
  <c r="AF61" i="4"/>
  <c r="Q69" i="4"/>
  <c r="H14" i="4"/>
  <c r="W23" i="4"/>
  <c r="AK73" i="6"/>
  <c r="O60" i="4"/>
  <c r="V32" i="6"/>
  <c r="AO49" i="6"/>
  <c r="AL45" i="4"/>
  <c r="AJ62" i="6"/>
  <c r="R60" i="6"/>
  <c r="AC13" i="4"/>
  <c r="N97" i="4"/>
  <c r="S93" i="4"/>
  <c r="V14" i="6"/>
  <c r="N64" i="6"/>
  <c r="AD92" i="4"/>
  <c r="S23" i="4"/>
  <c r="W83" i="6"/>
  <c r="AL89" i="6"/>
  <c r="AE21" i="6"/>
  <c r="R43" i="6"/>
  <c r="AR51" i="6"/>
  <c r="AI48" i="4"/>
  <c r="AQ33" i="4"/>
  <c r="R73" i="6"/>
  <c r="AF18" i="6"/>
  <c r="AH62" i="6"/>
  <c r="S14" i="6"/>
  <c r="AQ59" i="6"/>
  <c r="AM83" i="6"/>
  <c r="S80" i="4"/>
  <c r="M40" i="6"/>
  <c r="Y94" i="6"/>
  <c r="V79" i="6"/>
  <c r="Q80" i="6"/>
  <c r="Z96" i="4"/>
  <c r="AB69" i="6"/>
  <c r="AI32" i="6"/>
  <c r="AI23" i="6"/>
  <c r="AG23" i="6"/>
  <c r="AS23" i="6"/>
  <c r="B53" i="6"/>
  <c r="P41" i="6"/>
  <c r="G13" i="6"/>
  <c r="P54" i="6"/>
  <c r="P55" i="6"/>
  <c r="P40" i="6"/>
  <c r="AU48" i="6"/>
  <c r="P75" i="6"/>
  <c r="G47" i="4"/>
  <c r="B64" i="6"/>
  <c r="B58" i="4"/>
  <c r="P14" i="6"/>
  <c r="AJ32" i="6"/>
  <c r="Z23" i="6"/>
  <c r="G13" i="4"/>
  <c r="AG32" i="6"/>
  <c r="AJ23" i="4"/>
  <c r="AD32" i="4"/>
  <c r="AA23" i="4"/>
  <c r="P69" i="6"/>
  <c r="P34" i="6"/>
  <c r="B49" i="6"/>
  <c r="B52" i="4"/>
  <c r="B52" i="6"/>
  <c r="P78" i="6"/>
  <c r="B51" i="6"/>
  <c r="AP23" i="6"/>
  <c r="AR23" i="4"/>
  <c r="P13" i="6"/>
  <c r="P87" i="6"/>
  <c r="P37" i="6"/>
  <c r="F47" i="4"/>
  <c r="P21" i="6"/>
  <c r="AD23" i="4"/>
  <c r="P24" i="6"/>
  <c r="AU47" i="6"/>
  <c r="P81" i="6"/>
  <c r="P93" i="4"/>
  <c r="AO22" i="6"/>
  <c r="Z49" i="6"/>
  <c r="AG48" i="6"/>
  <c r="AD21" i="6"/>
  <c r="AB41" i="4"/>
  <c r="Z12" i="4"/>
  <c r="O83" i="6"/>
  <c r="AR82" i="4"/>
  <c r="AF77" i="4"/>
  <c r="AD43" i="6"/>
  <c r="AN64" i="6"/>
  <c r="B75" i="6"/>
  <c r="K81" i="4"/>
  <c r="Q56" i="6"/>
  <c r="N95" i="6"/>
  <c r="AF44" i="6"/>
  <c r="AH61" i="6"/>
  <c r="K82" i="4"/>
  <c r="W86" i="6"/>
  <c r="B34" i="6"/>
  <c r="AS94" i="4"/>
  <c r="Y98" i="6"/>
  <c r="AN52" i="4"/>
  <c r="X81" i="6"/>
  <c r="R95" i="6"/>
  <c r="Z35" i="4"/>
  <c r="W87" i="4"/>
  <c r="AP33" i="6"/>
  <c r="S70" i="4"/>
  <c r="AN39" i="4"/>
  <c r="AL79" i="6"/>
  <c r="O48" i="6"/>
  <c r="AC76" i="4"/>
  <c r="AD24" i="6"/>
  <c r="AD96" i="4"/>
  <c r="R16" i="6"/>
  <c r="M69" i="4"/>
  <c r="AM33" i="4"/>
  <c r="AT42" i="4"/>
  <c r="AO19" i="4"/>
  <c r="S97" i="6"/>
  <c r="AC54" i="4"/>
  <c r="Y80" i="4"/>
  <c r="AM41" i="6"/>
  <c r="AQ12" i="4"/>
  <c r="R71" i="6"/>
  <c r="W69" i="6"/>
  <c r="AN84" i="4"/>
  <c r="AL77" i="4"/>
  <c r="T94" i="6"/>
  <c r="AP33" i="4"/>
  <c r="R37" i="4"/>
  <c r="AE95" i="4"/>
  <c r="AT91" i="4"/>
  <c r="AJ74" i="6"/>
  <c r="T36" i="6"/>
  <c r="AF15" i="4"/>
  <c r="AB86" i="6"/>
  <c r="AQ49" i="4"/>
  <c r="AI50" i="6"/>
  <c r="R37" i="6"/>
  <c r="AE42" i="6"/>
  <c r="AL52" i="4"/>
  <c r="AH92" i="4"/>
  <c r="AO58" i="4"/>
  <c r="S87" i="4"/>
  <c r="AN43" i="4"/>
  <c r="W97" i="6"/>
  <c r="O76" i="4"/>
  <c r="Y12" i="4"/>
  <c r="R69" i="6"/>
  <c r="Q77" i="6"/>
  <c r="Q53" i="4"/>
  <c r="M19" i="4"/>
  <c r="AI64" i="6"/>
  <c r="P79" i="4"/>
  <c r="AI78" i="6"/>
  <c r="N74" i="6"/>
  <c r="AM45" i="4"/>
  <c r="AN63" i="6"/>
  <c r="W68" i="6"/>
  <c r="S99" i="4"/>
  <c r="S41" i="4"/>
  <c r="AN58" i="4"/>
  <c r="M60" i="4"/>
  <c r="AD35" i="4"/>
  <c r="AT83" i="4"/>
  <c r="T87" i="4"/>
  <c r="AE82" i="6"/>
  <c r="AK14" i="6"/>
  <c r="O32" i="4"/>
  <c r="K12" i="4"/>
  <c r="T73" i="4"/>
  <c r="AI38" i="6"/>
  <c r="AT19" i="4"/>
  <c r="AD97" i="4"/>
  <c r="AB81" i="4"/>
  <c r="AM99" i="4"/>
  <c r="AK12" i="4"/>
  <c r="AQ61" i="4"/>
  <c r="K39" i="6"/>
  <c r="K90" i="4"/>
  <c r="R87" i="4"/>
  <c r="AR56" i="6"/>
  <c r="AT19" i="6"/>
  <c r="N75" i="4"/>
  <c r="W21" i="4"/>
  <c r="Q51" i="4"/>
  <c r="T69" i="4"/>
  <c r="AF19" i="6"/>
  <c r="M36" i="6"/>
  <c r="AN83" i="6"/>
  <c r="AA90" i="6"/>
  <c r="AD52" i="6"/>
  <c r="Q81" i="6"/>
  <c r="N12" i="4"/>
  <c r="AC59" i="4"/>
  <c r="AC70" i="4"/>
  <c r="AM18" i="6"/>
  <c r="AL36" i="6"/>
  <c r="AK44" i="6"/>
  <c r="AK37" i="6"/>
  <c r="Q93" i="4"/>
  <c r="S53" i="4"/>
  <c r="M19" i="6"/>
  <c r="AF64" i="4"/>
  <c r="Y79" i="4"/>
  <c r="AJ78" i="6"/>
  <c r="AH74" i="6"/>
  <c r="AP54" i="4"/>
  <c r="S63" i="6"/>
  <c r="AS68" i="4"/>
  <c r="AJ62" i="4"/>
  <c r="AD88" i="6"/>
  <c r="K96" i="6"/>
  <c r="AQ44" i="4"/>
  <c r="AN35" i="4"/>
  <c r="V38" i="6"/>
  <c r="K87" i="4"/>
  <c r="AQ59" i="4"/>
  <c r="AO95" i="6"/>
  <c r="V78" i="4"/>
  <c r="B69" i="4"/>
  <c r="W39" i="4"/>
  <c r="AL75" i="4"/>
  <c r="AO63" i="6"/>
  <c r="R50" i="6"/>
  <c r="Z71" i="6"/>
  <c r="AN13" i="4"/>
  <c r="B96" i="4"/>
  <c r="S81" i="4"/>
  <c r="AO89" i="6"/>
  <c r="T97" i="6"/>
  <c r="AQ63" i="6"/>
  <c r="AE88" i="4"/>
  <c r="X38" i="6"/>
  <c r="AP94" i="6"/>
  <c r="AL36" i="4"/>
  <c r="AD89" i="6"/>
  <c r="O62" i="4"/>
  <c r="AP79" i="4"/>
  <c r="T82" i="4"/>
  <c r="K19" i="4"/>
  <c r="AT75" i="4"/>
  <c r="AF56" i="6"/>
  <c r="AQ60" i="4"/>
  <c r="X37" i="6"/>
  <c r="AC12" i="6"/>
  <c r="W56" i="6"/>
  <c r="AT78" i="4"/>
  <c r="P77" i="4"/>
  <c r="AI40" i="6"/>
  <c r="X63" i="4"/>
  <c r="X95" i="6"/>
  <c r="X61" i="6"/>
  <c r="AH74" i="4"/>
  <c r="AP54" i="6"/>
  <c r="Q63" i="4"/>
  <c r="S21" i="4"/>
  <c r="AT99" i="4"/>
  <c r="AJ41" i="6"/>
  <c r="Z50" i="6"/>
  <c r="S12" i="4"/>
  <c r="AE14" i="4"/>
  <c r="N83" i="6"/>
  <c r="AM13" i="4"/>
  <c r="AJ82" i="4"/>
  <c r="X58" i="6"/>
  <c r="W42" i="6"/>
  <c r="O21" i="4"/>
  <c r="M93" i="4"/>
  <c r="AD63" i="6"/>
  <c r="Z84" i="4"/>
  <c r="AK19" i="4"/>
  <c r="Z97" i="6"/>
  <c r="X45" i="4"/>
  <c r="AN68" i="6"/>
  <c r="AP96" i="6"/>
  <c r="Z83" i="6"/>
  <c r="Q33" i="4"/>
  <c r="AE84" i="4"/>
  <c r="AT84" i="4"/>
  <c r="AN17" i="4"/>
  <c r="AH53" i="4"/>
  <c r="AO20" i="4"/>
  <c r="AC99" i="4"/>
  <c r="AS14" i="4"/>
  <c r="B22" i="4"/>
  <c r="M76" i="4"/>
  <c r="AA35" i="4"/>
  <c r="AR33" i="4"/>
  <c r="AB39" i="6"/>
  <c r="Y85" i="6"/>
  <c r="AP88" i="4"/>
  <c r="AA38" i="6"/>
  <c r="P94" i="4"/>
  <c r="N40" i="6"/>
  <c r="AI76" i="6"/>
  <c r="V50" i="6"/>
  <c r="AG61" i="4"/>
  <c r="M86" i="6"/>
  <c r="Q42" i="4"/>
  <c r="AP19" i="4"/>
  <c r="AQ64" i="6"/>
  <c r="AJ40" i="4"/>
  <c r="AG78" i="6"/>
  <c r="AG74" i="6"/>
  <c r="W45" i="6"/>
  <c r="X63" i="6"/>
  <c r="AN68" i="4"/>
  <c r="AF62" i="6"/>
  <c r="AG88" i="4"/>
  <c r="V96" i="6"/>
  <c r="N44" i="4"/>
  <c r="AC16" i="4"/>
  <c r="K38" i="6"/>
  <c r="AR69" i="4"/>
  <c r="S59" i="6"/>
  <c r="AI56" i="4"/>
  <c r="R55" i="6"/>
  <c r="X71" i="6"/>
  <c r="Z53" i="4"/>
  <c r="R40" i="4"/>
  <c r="AN81" i="4"/>
  <c r="V56" i="4"/>
  <c r="AT51" i="6"/>
  <c r="AA61" i="4"/>
  <c r="AF73" i="6"/>
  <c r="AT59" i="6"/>
  <c r="AF86" i="6"/>
  <c r="S22" i="4"/>
  <c r="AD48" i="4"/>
  <c r="AA17" i="6"/>
  <c r="K16" i="4"/>
  <c r="Q77" i="4"/>
  <c r="V45" i="6"/>
  <c r="P98" i="4"/>
  <c r="R41" i="6"/>
  <c r="V97" i="4"/>
  <c r="AM57" i="6"/>
  <c r="Y79" i="6"/>
  <c r="W63" i="4"/>
  <c r="AK24" i="6"/>
  <c r="AN35" i="6"/>
  <c r="AF90" i="4"/>
  <c r="Y82" i="4"/>
  <c r="AT24" i="4"/>
  <c r="M18" i="6"/>
  <c r="O70" i="4"/>
  <c r="AD97" i="6"/>
  <c r="W76" i="6"/>
  <c r="AG12" i="4"/>
  <c r="AC18" i="4"/>
  <c r="N85" i="4"/>
  <c r="AG92" i="6"/>
  <c r="N21" i="4"/>
  <c r="Z99" i="6"/>
  <c r="T41" i="6"/>
  <c r="AJ58" i="6"/>
  <c r="AJ60" i="6"/>
  <c r="Y14" i="4"/>
  <c r="AF83" i="4"/>
  <c r="R13" i="4"/>
  <c r="AA82" i="6"/>
  <c r="P51" i="4"/>
  <c r="AQ70" i="4"/>
  <c r="Q36" i="4"/>
  <c r="AE89" i="4"/>
  <c r="AG80" i="4"/>
  <c r="AG72" i="6"/>
  <c r="R39" i="6"/>
  <c r="O49" i="6"/>
  <c r="AB45" i="6"/>
  <c r="AS24" i="4"/>
  <c r="S60" i="4"/>
  <c r="AQ13" i="4"/>
  <c r="AE78" i="4"/>
  <c r="AJ39" i="4"/>
  <c r="AO91" i="6"/>
  <c r="Z13" i="4"/>
  <c r="AA64" i="4"/>
  <c r="AH54" i="4"/>
  <c r="Q23" i="4"/>
  <c r="B14" i="6"/>
  <c r="K89" i="4"/>
  <c r="AC80" i="4"/>
  <c r="W16" i="4"/>
  <c r="T77" i="6"/>
  <c r="AC64" i="4"/>
  <c r="AK54" i="6"/>
  <c r="AC24" i="6"/>
  <c r="AF16" i="4"/>
  <c r="AL33" i="6"/>
  <c r="AB19" i="4"/>
  <c r="O75" i="6"/>
  <c r="AH41" i="4"/>
  <c r="M83" i="4"/>
  <c r="T72" i="4"/>
  <c r="AP90" i="4"/>
  <c r="AI91" i="6"/>
  <c r="AQ73" i="6"/>
  <c r="AQ52" i="4"/>
  <c r="AP49" i="6"/>
  <c r="Q18" i="4"/>
  <c r="AT54" i="6"/>
  <c r="K92" i="6"/>
  <c r="V80" i="4"/>
  <c r="M56" i="6"/>
  <c r="AG17" i="6"/>
  <c r="P50" i="4"/>
  <c r="T12" i="4"/>
  <c r="AS14" i="6"/>
  <c r="W83" i="4"/>
  <c r="Q13" i="6"/>
  <c r="R82" i="4"/>
  <c r="Y75" i="4"/>
  <c r="AJ69" i="4"/>
  <c r="AD36" i="4"/>
  <c r="W77" i="4"/>
  <c r="B73" i="6"/>
  <c r="AH78" i="4"/>
  <c r="AD92" i="6"/>
  <c r="O99" i="4"/>
  <c r="AF12" i="6"/>
  <c r="AO13" i="4"/>
  <c r="V55" i="4"/>
  <c r="AI98" i="6"/>
  <c r="AI37" i="6"/>
  <c r="S39" i="4"/>
  <c r="AD85" i="4"/>
  <c r="Q41" i="6"/>
  <c r="AA71" i="6"/>
  <c r="M70" i="4"/>
  <c r="Q92" i="4"/>
  <c r="AR77" i="6"/>
  <c r="AS83" i="4"/>
  <c r="S61" i="4"/>
  <c r="AQ64" i="4"/>
  <c r="AP81" i="6"/>
  <c r="AD99" i="6"/>
  <c r="K15" i="6"/>
  <c r="T82" i="6"/>
  <c r="M16" i="6"/>
  <c r="AQ92" i="4"/>
  <c r="AB55" i="6"/>
  <c r="AJ72" i="4"/>
  <c r="W22" i="6"/>
  <c r="AI85" i="6"/>
  <c r="AF41" i="4"/>
  <c r="AA83" i="6"/>
  <c r="AB74" i="6"/>
  <c r="AI45" i="6"/>
  <c r="AP63" i="4"/>
  <c r="AI68" i="6"/>
  <c r="AO99" i="4"/>
  <c r="Q41" i="4"/>
  <c r="AM58" i="6"/>
  <c r="AD60" i="4"/>
  <c r="AB35" i="4"/>
  <c r="AH83" i="4"/>
  <c r="AF87" i="4"/>
  <c r="B82" i="6"/>
  <c r="Q44" i="4"/>
  <c r="AF53" i="6"/>
  <c r="S99" i="6"/>
  <c r="B94" i="4"/>
  <c r="AP68" i="4"/>
  <c r="Q98" i="6"/>
  <c r="AT67" i="4"/>
  <c r="O74" i="4"/>
  <c r="AA99" i="6"/>
  <c r="AA51" i="4"/>
  <c r="AQ38" i="6"/>
  <c r="AA43" i="4"/>
  <c r="AN93" i="4"/>
  <c r="R20" i="6"/>
  <c r="AG33" i="6"/>
  <c r="N55" i="6"/>
  <c r="AL45" i="6"/>
  <c r="AP24" i="4"/>
  <c r="AM16" i="6"/>
  <c r="Z98" i="6"/>
  <c r="AC45" i="4"/>
  <c r="AE71" i="4"/>
  <c r="AK93" i="4"/>
  <c r="AH55" i="4"/>
  <c r="Y45" i="4"/>
  <c r="AC17" i="6"/>
  <c r="M71" i="4"/>
  <c r="AP77" i="4"/>
  <c r="AQ39" i="6"/>
  <c r="AQ20" i="6"/>
  <c r="AC68" i="4"/>
  <c r="AI60" i="4"/>
  <c r="AB37" i="6"/>
  <c r="AO93" i="4"/>
  <c r="AG70" i="4"/>
  <c r="V34" i="6"/>
  <c r="AF22" i="4"/>
  <c r="AR52" i="6"/>
  <c r="AF49" i="6"/>
  <c r="AI18" i="6"/>
  <c r="AL85" i="6"/>
  <c r="AE92" i="4"/>
  <c r="AQ80" i="6"/>
  <c r="AH56" i="4"/>
  <c r="AH24" i="4"/>
  <c r="S95" i="4"/>
  <c r="Z51" i="6"/>
  <c r="AI15" i="4"/>
  <c r="AL71" i="4"/>
  <c r="AK61" i="4"/>
  <c r="Z37" i="4"/>
  <c r="AI55" i="6"/>
  <c r="K14" i="4"/>
  <c r="AC49" i="4"/>
  <c r="AH87" i="6"/>
  <c r="AK39" i="4"/>
  <c r="Q78" i="4"/>
  <c r="AH63" i="4"/>
  <c r="AE17" i="6"/>
  <c r="AI14" i="4"/>
  <c r="T37" i="4"/>
  <c r="AL76" i="4"/>
  <c r="AC67" i="4"/>
  <c r="AR59" i="4"/>
  <c r="AS40" i="6"/>
  <c r="AA80" i="6"/>
  <c r="AF58" i="4"/>
  <c r="AQ13" i="6"/>
  <c r="AN53" i="6"/>
  <c r="AQ96" i="6"/>
  <c r="AM67" i="4"/>
  <c r="B87" i="4"/>
  <c r="AI99" i="6"/>
  <c r="AK94" i="4"/>
  <c r="Q55" i="6"/>
  <c r="K85" i="6"/>
  <c r="AE41" i="4"/>
  <c r="AK71" i="4"/>
  <c r="AT73" i="4"/>
  <c r="AN77" i="4"/>
  <c r="X12" i="6"/>
  <c r="Y58" i="4"/>
  <c r="AT43" i="4"/>
  <c r="AF18" i="4"/>
  <c r="P68" i="4"/>
  <c r="V44" i="4"/>
  <c r="I14" i="6"/>
  <c r="B32" i="4"/>
  <c r="AS32" i="4"/>
  <c r="AC32" i="6"/>
  <c r="AA23" i="6"/>
  <c r="P61" i="6"/>
  <c r="I13" i="4"/>
  <c r="F48" i="6"/>
  <c r="H13" i="4"/>
  <c r="P39" i="6"/>
  <c r="B63" i="4"/>
  <c r="B56" i="6"/>
  <c r="P83" i="6"/>
  <c r="AR32" i="6"/>
  <c r="B54" i="6"/>
  <c r="P62" i="6"/>
  <c r="H48" i="6"/>
  <c r="X23" i="4"/>
  <c r="P76" i="6"/>
  <c r="P73" i="6"/>
  <c r="AJ32" i="4"/>
  <c r="I47" i="6"/>
  <c r="AL23" i="6"/>
  <c r="P35" i="6"/>
  <c r="F48" i="4"/>
  <c r="B49" i="4"/>
  <c r="B59" i="6"/>
  <c r="P18" i="6"/>
  <c r="P32" i="6"/>
  <c r="P80" i="6"/>
  <c r="P52" i="6"/>
  <c r="AL23" i="4"/>
  <c r="AM23" i="6"/>
  <c r="P68" i="6"/>
  <c r="P72" i="6"/>
  <c r="P90" i="6"/>
  <c r="P58" i="6"/>
  <c r="I48" i="4"/>
  <c r="P99" i="6"/>
  <c r="AR23" i="6"/>
  <c r="P19" i="6"/>
  <c r="P57" i="6"/>
  <c r="AJ23" i="6"/>
  <c r="P82" i="6"/>
  <c r="B53" i="4"/>
  <c r="AS32" i="6"/>
  <c r="B57" i="4"/>
  <c r="I13" i="6"/>
  <c r="P60" i="6"/>
  <c r="P89" i="6"/>
  <c r="B32" i="6"/>
  <c r="T90" i="6"/>
  <c r="AR64" i="6"/>
  <c r="AI78" i="4"/>
  <c r="M54" i="4"/>
  <c r="K36" i="4"/>
  <c r="AL88" i="4"/>
  <c r="AR44" i="4"/>
  <c r="O38" i="4"/>
  <c r="AA84" i="4"/>
  <c r="W57" i="4"/>
  <c r="S34" i="6"/>
  <c r="K52" i="4"/>
  <c r="V18" i="6"/>
  <c r="AC63" i="6"/>
  <c r="AC62" i="4"/>
  <c r="Z58" i="4"/>
  <c r="AR14" i="4"/>
  <c r="AS13" i="4"/>
  <c r="AJ59" i="4"/>
  <c r="S98" i="4"/>
  <c r="Z57" i="6"/>
  <c r="AR42" i="4"/>
  <c r="AL90" i="4"/>
  <c r="AC49" i="6"/>
  <c r="M68" i="6"/>
  <c r="Z58" i="6"/>
  <c r="M16" i="4"/>
  <c r="O37" i="6"/>
  <c r="K77" i="4"/>
  <c r="R53" i="4"/>
  <c r="AI73" i="4"/>
  <c r="AR97" i="4"/>
  <c r="AK54" i="4"/>
  <c r="B80" i="6"/>
  <c r="AH17" i="6"/>
  <c r="N12" i="6"/>
  <c r="AP83" i="6"/>
  <c r="Q59" i="6"/>
  <c r="AQ93" i="4"/>
  <c r="AM70" i="6"/>
  <c r="K67" i="4"/>
  <c r="W75" i="6"/>
  <c r="AK45" i="6"/>
  <c r="Y36" i="4"/>
  <c r="AD95" i="4"/>
  <c r="K44" i="4"/>
  <c r="T38" i="6"/>
  <c r="AR37" i="4"/>
  <c r="V72" i="4"/>
  <c r="O93" i="6"/>
  <c r="Y40" i="6"/>
  <c r="AO91" i="4"/>
  <c r="O42" i="4"/>
  <c r="AE38" i="4"/>
  <c r="R64" i="6"/>
  <c r="AO54" i="6"/>
  <c r="AQ24" i="6"/>
  <c r="N16" i="6"/>
  <c r="AF90" i="6"/>
  <c r="AO48" i="6"/>
  <c r="Z60" i="6"/>
  <c r="AI72" i="4"/>
  <c r="AI43" i="4"/>
  <c r="AE49" i="4"/>
  <c r="Z68" i="6"/>
  <c r="AS60" i="6"/>
  <c r="AG59" i="6"/>
  <c r="AL19" i="4"/>
  <c r="Q75" i="6"/>
  <c r="P99" i="4"/>
  <c r="AD14" i="4"/>
  <c r="AT82" i="6"/>
  <c r="Y89" i="6"/>
  <c r="S32" i="4"/>
  <c r="N39" i="4"/>
  <c r="N64" i="4"/>
  <c r="AR40" i="6"/>
  <c r="AS75" i="4"/>
  <c r="AQ48" i="4"/>
  <c r="AR81" i="4"/>
  <c r="AB76" i="4"/>
  <c r="S36" i="6"/>
  <c r="AI62" i="4"/>
  <c r="Z88" i="4"/>
  <c r="Y96" i="6"/>
  <c r="V44" i="6"/>
  <c r="AJ16" i="6"/>
  <c r="R38" i="6"/>
  <c r="AQ69" i="6"/>
  <c r="AU46" i="4"/>
  <c r="Y87" i="4"/>
  <c r="AS64" i="6"/>
  <c r="T13" i="6"/>
  <c r="AO45" i="4"/>
  <c r="W59" i="4"/>
  <c r="AH73" i="4"/>
  <c r="AB20" i="4"/>
  <c r="V63" i="6"/>
  <c r="AG17" i="4"/>
  <c r="AA44" i="6"/>
  <c r="Q69" i="6"/>
  <c r="M63" i="4"/>
  <c r="AT52" i="4"/>
  <c r="AM94" i="4"/>
  <c r="AB15" i="4"/>
  <c r="X67" i="6"/>
  <c r="S48" i="6"/>
  <c r="O56" i="6"/>
  <c r="R15" i="4"/>
  <c r="F14" i="4"/>
  <c r="M55" i="4"/>
  <c r="Y88" i="6"/>
  <c r="Z87" i="6"/>
  <c r="AS53" i="4"/>
  <c r="X49" i="4"/>
  <c r="AF99" i="6"/>
  <c r="AG14" i="4"/>
  <c r="Z86" i="4"/>
  <c r="W91" i="4"/>
  <c r="AG54" i="4"/>
  <c r="AR17" i="6"/>
  <c r="AP16" i="4"/>
  <c r="AJ84" i="6"/>
  <c r="O89" i="4"/>
  <c r="R32" i="6"/>
  <c r="N39" i="6"/>
  <c r="AD55" i="4"/>
  <c r="AL40" i="4"/>
  <c r="AS75" i="6"/>
  <c r="AS48" i="6"/>
  <c r="S45" i="4"/>
  <c r="AK76" i="6"/>
  <c r="AS36" i="6"/>
  <c r="AR24" i="6"/>
  <c r="W95" i="6"/>
  <c r="AM51" i="4"/>
  <c r="AA44" i="4"/>
  <c r="Q16" i="4"/>
  <c r="O61" i="4"/>
  <c r="AG69" i="4"/>
  <c r="G14" i="4"/>
  <c r="AB71" i="4"/>
  <c r="AM76" i="4"/>
  <c r="O86" i="4"/>
  <c r="Q55" i="4"/>
  <c r="AI74" i="6"/>
  <c r="AH56" i="6"/>
  <c r="R96" i="4"/>
  <c r="R61" i="4"/>
  <c r="AR34" i="6"/>
  <c r="AA69" i="6"/>
  <c r="AL41" i="6"/>
  <c r="R34" i="4"/>
  <c r="AK75" i="4"/>
  <c r="AF21" i="4"/>
  <c r="AJ96" i="6"/>
  <c r="AB87" i="4"/>
  <c r="AR32" i="4"/>
  <c r="B44" i="4"/>
  <c r="K91" i="4"/>
  <c r="AJ44" i="4"/>
  <c r="Z92" i="6"/>
  <c r="AS93" i="4"/>
  <c r="X67" i="4"/>
  <c r="AF74" i="6"/>
  <c r="P62" i="4"/>
  <c r="AC35" i="4"/>
  <c r="H14" i="6"/>
  <c r="AL87" i="4"/>
  <c r="AL44" i="6"/>
  <c r="AQ68" i="6"/>
  <c r="V42" i="6"/>
  <c r="AG78" i="4"/>
  <c r="AL80" i="4"/>
  <c r="AL51" i="6"/>
  <c r="AF37" i="6"/>
  <c r="S74" i="4"/>
  <c r="AF45" i="4"/>
  <c r="AK76" i="4"/>
  <c r="Y68" i="4"/>
  <c r="AI62" i="6"/>
  <c r="W88" i="6"/>
  <c r="AI58" i="4"/>
  <c r="AN60" i="6"/>
  <c r="AT35" i="6"/>
  <c r="B14" i="4"/>
  <c r="AB87" i="6"/>
  <c r="AF59" i="4"/>
  <c r="Y16" i="4"/>
  <c r="Z34" i="6"/>
  <c r="AS88" i="6"/>
  <c r="AD43" i="4"/>
  <c r="R24" i="6"/>
  <c r="B34" i="4"/>
  <c r="S73" i="4"/>
  <c r="R78" i="4"/>
  <c r="AG92" i="4"/>
  <c r="AG62" i="6"/>
  <c r="AJ60" i="4"/>
  <c r="AE13" i="6"/>
  <c r="V64" i="6"/>
  <c r="AN70" i="6"/>
  <c r="V70" i="4"/>
  <c r="O71" i="4"/>
  <c r="V39" i="4"/>
  <c r="AM85" i="4"/>
  <c r="P17" i="4"/>
  <c r="N83" i="4"/>
  <c r="AA70" i="6"/>
  <c r="Y99" i="4"/>
  <c r="AM38" i="6"/>
  <c r="Q57" i="6"/>
  <c r="AJ67" i="6"/>
  <c r="AT92" i="4"/>
  <c r="O58" i="6"/>
  <c r="AH69" i="6"/>
  <c r="N34" i="6"/>
  <c r="Z78" i="6"/>
  <c r="AN21" i="6"/>
  <c r="AR12" i="6"/>
  <c r="Y69" i="4"/>
  <c r="AK77" i="6"/>
  <c r="S43" i="6"/>
  <c r="S39" i="6"/>
  <c r="AE55" i="6"/>
  <c r="AC97" i="6"/>
  <c r="AL75" i="6"/>
  <c r="AH48" i="6"/>
  <c r="O45" i="6"/>
  <c r="AE76" i="4"/>
  <c r="O36" i="6"/>
  <c r="T24" i="4"/>
  <c r="AK95" i="4"/>
  <c r="Y51" i="6"/>
  <c r="W15" i="4"/>
  <c r="B20" i="6"/>
  <c r="W61" i="6"/>
  <c r="X37" i="4"/>
  <c r="AF32" i="4"/>
  <c r="AG58" i="4"/>
  <c r="V18" i="4"/>
  <c r="Z82" i="4"/>
  <c r="AL34" i="6"/>
  <c r="R75" i="4"/>
  <c r="AE76" i="6"/>
  <c r="AQ24" i="4"/>
  <c r="X44" i="4"/>
  <c r="AD69" i="4"/>
  <c r="AE48" i="4"/>
  <c r="AN76" i="4"/>
  <c r="V94" i="4"/>
  <c r="AH52" i="6"/>
  <c r="T45" i="4"/>
  <c r="O88" i="6"/>
  <c r="B17" i="4"/>
  <c r="M42" i="4"/>
  <c r="AO24" i="4"/>
  <c r="M90" i="4"/>
  <c r="Y35" i="4"/>
  <c r="N95" i="4"/>
  <c r="Q70" i="4"/>
  <c r="N20" i="6"/>
  <c r="Z80" i="6"/>
  <c r="O95" i="6"/>
  <c r="S83" i="6"/>
  <c r="Y49" i="4"/>
  <c r="AG42" i="4"/>
  <c r="V83" i="4"/>
  <c r="AM62" i="4"/>
  <c r="AC34" i="4"/>
  <c r="AR75" i="6"/>
  <c r="Q56" i="4"/>
  <c r="AP14" i="4"/>
  <c r="AG74" i="4"/>
  <c r="AI54" i="6"/>
  <c r="W63" i="6"/>
  <c r="T68" i="4"/>
  <c r="AG62" i="4"/>
  <c r="AE88" i="6"/>
  <c r="AF96" i="4"/>
  <c r="P60" i="4"/>
  <c r="AG35" i="4"/>
  <c r="AF38" i="4"/>
  <c r="K87" i="6"/>
  <c r="V59" i="6"/>
  <c r="AE83" i="6"/>
  <c r="AR39" i="6"/>
  <c r="M50" i="6"/>
  <c r="N91" i="6"/>
  <c r="N88" i="6"/>
  <c r="AD57" i="4"/>
  <c r="X22" i="4"/>
  <c r="S75" i="6"/>
  <c r="V92" i="6"/>
  <c r="X88" i="6"/>
  <c r="AR14" i="6"/>
  <c r="AG37" i="4"/>
  <c r="W17" i="6"/>
  <c r="S20" i="4"/>
  <c r="AS49" i="6"/>
  <c r="V72" i="6"/>
  <c r="V40" i="4"/>
  <c r="AF92" i="6"/>
  <c r="R58" i="4"/>
  <c r="AL87" i="6"/>
  <c r="Y53" i="6"/>
  <c r="AM24" i="6"/>
  <c r="AP61" i="4"/>
  <c r="V89" i="6"/>
  <c r="K79" i="4"/>
  <c r="AE63" i="6"/>
  <c r="B41" i="6"/>
  <c r="AB61" i="4"/>
  <c r="AG57" i="6"/>
  <c r="Z22" i="6"/>
  <c r="N48" i="4"/>
  <c r="AT58" i="6"/>
  <c r="AD13" i="6"/>
  <c r="AO98" i="4"/>
  <c r="AJ94" i="4"/>
  <c r="AM34" i="6"/>
  <c r="Z67" i="4"/>
  <c r="Z79" i="4"/>
  <c r="AB78" i="6"/>
  <c r="R74" i="4"/>
  <c r="AJ45" i="4"/>
  <c r="AP63" i="6"/>
  <c r="AJ68" i="4"/>
  <c r="AL99" i="6"/>
  <c r="AL41" i="4"/>
  <c r="AN58" i="6"/>
  <c r="M60" i="6"/>
  <c r="AD35" i="6"/>
  <c r="AT83" i="6"/>
  <c r="N87" i="4"/>
  <c r="AP59" i="6"/>
  <c r="O63" i="4"/>
  <c r="AE19" i="6"/>
  <c r="O51" i="6"/>
  <c r="AI94" i="6"/>
  <c r="AD64" i="4"/>
  <c r="AJ20" i="6"/>
  <c r="V76" i="6"/>
  <c r="AA17" i="4"/>
  <c r="Q15" i="6"/>
  <c r="AB69" i="4"/>
  <c r="K45" i="6"/>
  <c r="AF39" i="6"/>
  <c r="M33" i="6"/>
  <c r="Z67" i="6"/>
  <c r="AA81" i="6"/>
  <c r="AH50" i="4"/>
  <c r="W13" i="6"/>
  <c r="AO39" i="6"/>
  <c r="AG95" i="6"/>
  <c r="AD20" i="4"/>
  <c r="V77" i="6"/>
  <c r="X86" i="4"/>
  <c r="AS40" i="4"/>
  <c r="X76" i="4"/>
  <c r="R17" i="4"/>
  <c r="T16" i="4"/>
  <c r="X91" i="6"/>
  <c r="AH86" i="6"/>
  <c r="AL95" i="6"/>
  <c r="Q45" i="4"/>
  <c r="O90" i="6"/>
  <c r="V52" i="4"/>
  <c r="AB81" i="6"/>
  <c r="W58" i="4"/>
  <c r="AC87" i="6"/>
  <c r="W48" i="4"/>
  <c r="AH81" i="6"/>
  <c r="Z76" i="6"/>
  <c r="K68" i="4"/>
  <c r="AN62" i="4"/>
  <c r="AO88" i="4"/>
  <c r="V96" i="4"/>
  <c r="O44" i="4"/>
  <c r="K35" i="6"/>
  <c r="K38" i="4"/>
  <c r="AC69" i="6"/>
  <c r="AN59" i="6"/>
  <c r="AS61" i="4"/>
  <c r="AO73" i="4"/>
  <c r="AA96" i="4"/>
  <c r="W39" i="6"/>
  <c r="AR58" i="6"/>
  <c r="X89" i="4"/>
  <c r="N55" i="4"/>
  <c r="AB85" i="6"/>
  <c r="AH24" i="6"/>
  <c r="N44" i="6"/>
  <c r="N87" i="6"/>
  <c r="AB48" i="6"/>
  <c r="T85" i="6"/>
  <c r="Y21" i="6"/>
  <c r="AA42" i="4"/>
  <c r="AB97" i="4"/>
  <c r="AH63" i="6"/>
  <c r="AA88" i="4"/>
  <c r="Y61" i="4"/>
  <c r="N94" i="6"/>
  <c r="O17" i="4"/>
  <c r="AP13" i="6"/>
  <c r="AA89" i="6"/>
  <c r="AG97" i="6"/>
  <c r="AP76" i="4"/>
  <c r="W95" i="4"/>
  <c r="M61" i="6"/>
  <c r="T89" i="4"/>
  <c r="AG67" i="6"/>
  <c r="AN85" i="4"/>
  <c r="AL62" i="4"/>
  <c r="R35" i="4"/>
  <c r="AU65" i="6"/>
  <c r="AQ57" i="4"/>
  <c r="X53" i="6"/>
  <c r="T19" i="4"/>
  <c r="S67" i="4"/>
  <c r="AD79" i="6"/>
  <c r="AH78" i="6"/>
  <c r="AJ74" i="4"/>
  <c r="R54" i="4"/>
  <c r="O92" i="6"/>
  <c r="AG21" i="6"/>
  <c r="AD99" i="4"/>
  <c r="AE17" i="4"/>
  <c r="AK50" i="4"/>
  <c r="AC12" i="4"/>
  <c r="AE14" i="6"/>
  <c r="X83" i="4"/>
  <c r="AM13" i="6"/>
  <c r="AI82" i="4"/>
  <c r="O20" i="6"/>
  <c r="X82" i="6"/>
  <c r="O81" i="6"/>
  <c r="AB72" i="4"/>
  <c r="R64" i="4"/>
  <c r="Z18" i="4"/>
  <c r="AR21" i="4"/>
  <c r="T95" i="6"/>
  <c r="N16" i="4"/>
  <c r="AU14" i="6"/>
  <c r="K88" i="6"/>
  <c r="AO54" i="4"/>
  <c r="AI70" i="6"/>
  <c r="O18" i="4"/>
  <c r="K68" i="6"/>
  <c r="W12" i="4"/>
  <c r="O82" i="4"/>
  <c r="AC40" i="6"/>
  <c r="AN71" i="4"/>
  <c r="W74" i="4"/>
  <c r="T57" i="6"/>
  <c r="B39" i="6"/>
  <c r="AI53" i="4"/>
  <c r="R97" i="4"/>
  <c r="W92" i="6"/>
  <c r="AL58" i="6"/>
  <c r="O61" i="6"/>
  <c r="R81" i="6"/>
  <c r="B21" i="6"/>
  <c r="AL82" i="6"/>
  <c r="AD61" i="4"/>
  <c r="K19" i="6"/>
  <c r="P85" i="4"/>
  <c r="R62" i="4"/>
  <c r="AJ16" i="4"/>
  <c r="AO23" i="6"/>
  <c r="H47" i="4"/>
  <c r="AF23" i="4"/>
  <c r="AC23" i="6"/>
  <c r="B48" i="6"/>
  <c r="P70" i="6"/>
  <c r="P17" i="6"/>
  <c r="B57" i="6"/>
  <c r="B60" i="6"/>
  <c r="P33" i="6"/>
  <c r="AU47" i="4"/>
  <c r="P64" i="6"/>
  <c r="B54" i="4"/>
  <c r="AG23" i="4"/>
  <c r="P97" i="6"/>
  <c r="P67" i="6"/>
  <c r="P43" i="6"/>
  <c r="AI23" i="4"/>
  <c r="P71" i="6"/>
  <c r="P92" i="6"/>
  <c r="G47" i="6"/>
  <c r="AL32" i="6"/>
  <c r="X32" i="4"/>
  <c r="B62" i="6"/>
  <c r="P59" i="6"/>
  <c r="P84" i="6"/>
  <c r="P44" i="6"/>
  <c r="P36" i="6"/>
  <c r="B60" i="4"/>
  <c r="P49" i="6"/>
  <c r="B62" i="4"/>
  <c r="Z23" i="4"/>
  <c r="F47" i="6"/>
  <c r="P45" i="6"/>
  <c r="B48" i="4"/>
  <c r="P79" i="6"/>
  <c r="H48" i="4"/>
  <c r="B61" i="4"/>
  <c r="AO23" i="4"/>
  <c r="B58" i="6"/>
  <c r="P95" i="6"/>
  <c r="P53" i="6"/>
  <c r="AM32" i="4"/>
  <c r="H13" i="6"/>
  <c r="AD23" i="6"/>
  <c r="G48" i="4"/>
  <c r="B24" i="6"/>
  <c r="AR25" i="6"/>
  <c r="K66" i="6"/>
  <c r="T46" i="6"/>
  <c r="AL66" i="4"/>
  <c r="Y46" i="6"/>
  <c r="B25" i="6"/>
  <c r="G15" i="6"/>
  <c r="AT46" i="4"/>
  <c r="S65" i="4"/>
  <c r="O65" i="4"/>
  <c r="AF66" i="6"/>
  <c r="AT65" i="6"/>
  <c r="V46" i="4"/>
  <c r="AJ65" i="4"/>
  <c r="Q65" i="6"/>
  <c r="AN65" i="4"/>
  <c r="AC46" i="4"/>
  <c r="AA46" i="4"/>
  <c r="AL66" i="6"/>
  <c r="AU12" i="6"/>
  <c r="I97" i="4"/>
  <c r="G15" i="4"/>
  <c r="AB66" i="6"/>
  <c r="F12" i="4"/>
  <c r="AU97" i="4"/>
  <c r="B26" i="4"/>
  <c r="B47" i="4"/>
  <c r="AN46" i="6"/>
  <c r="AI65" i="4"/>
  <c r="Z65" i="4"/>
  <c r="Z46" i="6"/>
  <c r="I15" i="6"/>
  <c r="O66" i="4"/>
  <c r="M65" i="4"/>
  <c r="F97" i="6"/>
  <c r="R65" i="6"/>
  <c r="S46" i="4"/>
  <c r="G12" i="6"/>
  <c r="AO46" i="6"/>
  <c r="AM66" i="6"/>
  <c r="AI66" i="6"/>
  <c r="AT65" i="4"/>
  <c r="AF65" i="4"/>
  <c r="R66" i="4"/>
  <c r="AG46" i="6"/>
  <c r="M66" i="4"/>
  <c r="AQ46" i="4"/>
  <c r="AO65" i="4"/>
  <c r="M46" i="4"/>
  <c r="I12" i="4"/>
  <c r="H97" i="6"/>
  <c r="B27" i="4"/>
  <c r="B65" i="4"/>
  <c r="Z46" i="4"/>
  <c r="V65" i="4"/>
  <c r="AB46" i="6"/>
  <c r="Q65" i="4"/>
  <c r="R46" i="6"/>
  <c r="AD65" i="4"/>
  <c r="B25" i="4"/>
  <c r="AA66" i="4"/>
  <c r="AQ65" i="6"/>
  <c r="AS65" i="4"/>
  <c r="P65" i="4"/>
  <c r="AG66" i="6"/>
  <c r="B55" i="4"/>
  <c r="V46" i="6"/>
  <c r="V66" i="4"/>
  <c r="Z66" i="4"/>
  <c r="W46" i="4"/>
  <c r="S66" i="4"/>
  <c r="AL65" i="4"/>
  <c r="K46" i="6"/>
  <c r="AI46" i="4"/>
  <c r="AS66" i="4"/>
  <c r="AC66" i="6"/>
  <c r="F15" i="4"/>
  <c r="AA65" i="4"/>
  <c r="X46" i="6"/>
  <c r="AF66" i="4"/>
  <c r="B24" i="4"/>
  <c r="B31" i="4"/>
  <c r="T66" i="6"/>
  <c r="T66" i="4"/>
  <c r="AH66" i="6"/>
  <c r="W65" i="6"/>
  <c r="B66" i="6"/>
  <c r="AE46" i="4"/>
  <c r="AA66" i="6"/>
  <c r="AJ66" i="4"/>
  <c r="AF46" i="4"/>
  <c r="AF65" i="6"/>
  <c r="AP46" i="6"/>
  <c r="R46" i="4"/>
  <c r="H97" i="4"/>
  <c r="AK65" i="6"/>
  <c r="N46" i="6"/>
  <c r="AQ66" i="4"/>
  <c r="AO65" i="6"/>
  <c r="AD66" i="6"/>
  <c r="Y66" i="4"/>
  <c r="AC65" i="6"/>
  <c r="AB46" i="4"/>
  <c r="AT66" i="4"/>
  <c r="K65" i="6"/>
  <c r="X66" i="6"/>
  <c r="B46" i="6"/>
  <c r="O46" i="4"/>
  <c r="AN66" i="4"/>
  <c r="AJ46" i="6"/>
  <c r="X65" i="4"/>
  <c r="AL46" i="6"/>
  <c r="AI46" i="6"/>
  <c r="Q66" i="4"/>
  <c r="AS46" i="6"/>
  <c r="AM46" i="4"/>
  <c r="AE65" i="4"/>
  <c r="AH46" i="4"/>
  <c r="R66" i="6"/>
  <c r="Y65" i="6"/>
  <c r="G97" i="6"/>
  <c r="S65" i="6"/>
  <c r="AG66" i="4"/>
  <c r="O46" i="6"/>
  <c r="AH46" i="6"/>
  <c r="W65" i="4"/>
  <c r="AO66" i="4"/>
  <c r="AO46" i="4"/>
  <c r="Q46" i="4"/>
  <c r="K65" i="4"/>
  <c r="AQ46" i="6"/>
  <c r="R65" i="4"/>
  <c r="B26" i="6"/>
  <c r="B47" i="6"/>
  <c r="AR66" i="4"/>
  <c r="AS65" i="6"/>
  <c r="F97" i="4"/>
  <c r="T65" i="6"/>
  <c r="AE46" i="6"/>
  <c r="AH65" i="4"/>
  <c r="AT46" i="6"/>
  <c r="B28" i="6"/>
  <c r="AM65" i="6"/>
  <c r="AH65" i="6"/>
  <c r="AU15" i="4"/>
  <c r="H12" i="6"/>
  <c r="AS25" i="4"/>
  <c r="B31" i="6"/>
  <c r="AG65" i="4"/>
  <c r="AD65" i="6"/>
  <c r="AJ46" i="4"/>
  <c r="B23" i="6"/>
  <c r="B29" i="6"/>
  <c r="AE66" i="6"/>
  <c r="AK66" i="4"/>
  <c r="V66" i="6"/>
  <c r="S46" i="6"/>
  <c r="M65" i="6"/>
  <c r="N65" i="4"/>
  <c r="O65" i="6"/>
  <c r="B30" i="4"/>
  <c r="AU97" i="6"/>
  <c r="AM66" i="4"/>
  <c r="Q66" i="6"/>
  <c r="AF46" i="6"/>
  <c r="AO66" i="6"/>
  <c r="AE65" i="6"/>
  <c r="AD46" i="4"/>
  <c r="AD46" i="6"/>
  <c r="M46" i="6"/>
  <c r="W66" i="4"/>
  <c r="W66" i="6"/>
  <c r="AG65" i="6"/>
  <c r="H12" i="4"/>
  <c r="AS25" i="6"/>
  <c r="B29" i="4"/>
  <c r="H15" i="6"/>
  <c r="X46" i="4"/>
  <c r="AP66" i="4"/>
  <c r="B55" i="6"/>
  <c r="B28" i="4"/>
  <c r="AB66" i="4"/>
  <c r="AB65" i="4"/>
  <c r="I97" i="6"/>
  <c r="F15" i="6"/>
  <c r="AN66" i="6"/>
  <c r="N66" i="4"/>
  <c r="AK46" i="4"/>
  <c r="AJ66" i="6"/>
  <c r="X66" i="4"/>
  <c r="K46" i="4"/>
  <c r="AR46" i="6"/>
  <c r="AM46" i="6"/>
  <c r="W46" i="6"/>
  <c r="AG46" i="4"/>
  <c r="B66" i="4"/>
  <c r="AP46" i="4"/>
  <c r="AL46" i="4"/>
  <c r="AK46" i="6"/>
  <c r="B27" i="6"/>
  <c r="B65" i="6"/>
  <c r="P66" i="4"/>
  <c r="AJ65" i="6"/>
  <c r="AU15" i="6"/>
  <c r="AI66" i="4"/>
  <c r="AE66" i="4"/>
  <c r="N46" i="4"/>
  <c r="AQ66" i="6"/>
  <c r="AP65" i="6"/>
  <c r="AD66" i="4"/>
  <c r="K66" i="4"/>
  <c r="AM65" i="4"/>
  <c r="Z65" i="6"/>
  <c r="X65" i="6"/>
  <c r="AQ65" i="4"/>
  <c r="N65" i="6"/>
  <c r="AC66" i="4"/>
  <c r="AP66" i="6"/>
  <c r="Q46" i="6"/>
  <c r="T65" i="4"/>
  <c r="F12" i="6"/>
  <c r="AC46" i="6"/>
  <c r="H15" i="4"/>
  <c r="M66" i="6"/>
  <c r="AN46" i="4"/>
  <c r="V65" i="6"/>
  <c r="B30" i="6"/>
  <c r="Y46" i="4"/>
  <c r="AP65" i="4"/>
  <c r="AK65" i="4"/>
  <c r="Y66" i="6"/>
  <c r="Y65" i="4"/>
  <c r="Z66" i="6"/>
  <c r="AU12" i="4"/>
  <c r="B23" i="4"/>
  <c r="G12" i="4"/>
  <c r="AT66" i="6"/>
  <c r="N66" i="6"/>
  <c r="AR46" i="4"/>
  <c r="AC65" i="4"/>
  <c r="AA65" i="6"/>
  <c r="AI65" i="6"/>
  <c r="S66" i="6"/>
  <c r="AH66" i="4"/>
  <c r="O66" i="6"/>
  <c r="G97" i="4"/>
  <c r="AL65" i="6"/>
  <c r="AS66" i="6"/>
  <c r="I15" i="4"/>
  <c r="AN65" i="6"/>
  <c r="AA46" i="6"/>
  <c r="AR66" i="6"/>
  <c r="T46" i="4"/>
  <c r="AS46" i="4"/>
  <c r="I12" i="6"/>
  <c r="AB65" i="6"/>
  <c r="B46" i="4"/>
  <c r="AR65" i="4"/>
  <c r="P46" i="4"/>
  <c r="AK66" i="6"/>
  <c r="AR65" i="6"/>
  <c r="X103" i="9" l="1"/>
  <c r="AN103" i="9"/>
  <c r="AE103" i="9"/>
  <c r="P103" i="9"/>
  <c r="N103" i="9"/>
  <c r="M103" i="9"/>
  <c r="AG103" i="9"/>
  <c r="J103" i="9"/>
  <c r="V103" i="9"/>
  <c r="AD103" i="9"/>
  <c r="AS103" i="9"/>
  <c r="K103" i="9"/>
  <c r="AA103" i="9"/>
  <c r="AJ103" i="9"/>
  <c r="U103" i="9"/>
  <c r="AM27" i="9"/>
  <c r="AF30" i="9"/>
  <c r="AI30" i="9"/>
  <c r="AM30" i="9"/>
  <c r="AP30" i="9"/>
  <c r="AO30" i="9"/>
  <c r="W30" i="9"/>
  <c r="Z30" i="9"/>
  <c r="AC30" i="9"/>
  <c r="AS30" i="9"/>
  <c r="AA30" i="9"/>
  <c r="AL30" i="9"/>
  <c r="AD30" i="9"/>
  <c r="AG30" i="9"/>
  <c r="AR30" i="9"/>
  <c r="AJ30" i="9"/>
  <c r="X30" i="9"/>
  <c r="AB103" i="9"/>
  <c r="AT103" i="9"/>
  <c r="X28" i="9"/>
  <c r="Z28" i="9"/>
  <c r="AD28" i="9"/>
  <c r="AL28" i="9"/>
  <c r="W28" i="9"/>
  <c r="AC28" i="9"/>
  <c r="AP28" i="9"/>
  <c r="AR28" i="9"/>
  <c r="AI28" i="9"/>
  <c r="AA28" i="9"/>
  <c r="AO28" i="9"/>
  <c r="AJ28" i="9"/>
  <c r="AG28" i="9"/>
  <c r="AF28" i="9"/>
  <c r="AS28" i="9"/>
  <c r="AM28" i="9"/>
  <c r="O103" i="9"/>
  <c r="AJ27" i="9"/>
  <c r="AR27" i="9"/>
  <c r="AG27" i="9"/>
  <c r="Y103" i="9"/>
  <c r="AF26" i="9"/>
  <c r="AO27" i="9"/>
  <c r="AP27" i="9"/>
  <c r="X27" i="9"/>
  <c r="AC27" i="9"/>
  <c r="AK103" i="9"/>
  <c r="AS27" i="9"/>
  <c r="AL27" i="9"/>
  <c r="AF27" i="9"/>
  <c r="AA27" i="9"/>
  <c r="Z27" i="9"/>
  <c r="AD27" i="9"/>
  <c r="W27" i="9"/>
  <c r="AI27" i="9"/>
  <c r="DK66" i="9"/>
  <c r="AD26" i="9"/>
  <c r="W26" i="9"/>
  <c r="AO26" i="9"/>
  <c r="AJ26" i="9"/>
  <c r="AC26" i="9"/>
  <c r="AG25" i="9"/>
  <c r="Z26" i="9"/>
  <c r="AS26" i="9"/>
  <c r="AP26" i="9"/>
  <c r="AM26" i="9"/>
  <c r="AR26" i="9"/>
  <c r="AG26" i="9"/>
  <c r="AL26" i="9"/>
  <c r="AI26" i="9"/>
  <c r="X26" i="9"/>
  <c r="AA26" i="9"/>
  <c r="AN25" i="9"/>
  <c r="W25" i="9"/>
  <c r="AE25" i="9"/>
  <c r="AO25" i="9"/>
  <c r="AP25" i="9"/>
  <c r="AK25" i="9"/>
  <c r="AX25" i="9"/>
  <c r="AX26" i="9" s="1"/>
  <c r="AR25" i="9"/>
  <c r="AB25" i="9"/>
  <c r="P25" i="9"/>
  <c r="P26" i="9" s="1"/>
  <c r="O25" i="9"/>
  <c r="O26" i="9" s="1"/>
  <c r="AW25" i="9"/>
  <c r="AW26" i="9" s="1"/>
  <c r="K25" i="9"/>
  <c r="K26" i="9" s="1"/>
  <c r="R25" i="9"/>
  <c r="R26" i="9" s="1"/>
  <c r="AF25" i="9"/>
  <c r="N25" i="9"/>
  <c r="N26" i="9" s="1"/>
  <c r="AY25" i="9"/>
  <c r="AY26" i="9" s="1"/>
  <c r="AZ25" i="9"/>
  <c r="AZ26" i="9" s="1"/>
  <c r="AN26" i="9"/>
  <c r="M22" i="9"/>
  <c r="AE22" i="9"/>
  <c r="V22" i="9"/>
  <c r="AZ22" i="9"/>
  <c r="AB22" i="9"/>
  <c r="AB26" i="9"/>
  <c r="N22" i="9"/>
  <c r="AH22" i="9"/>
  <c r="AK22" i="9"/>
  <c r="AE26" i="9"/>
  <c r="O22" i="9"/>
  <c r="AY22" i="9"/>
  <c r="AW22" i="9"/>
  <c r="AX22" i="9"/>
  <c r="AN22" i="9"/>
  <c r="AQ22" i="9"/>
  <c r="K22" i="9"/>
  <c r="P22" i="9"/>
  <c r="AT22" i="9"/>
  <c r="AK26" i="9"/>
  <c r="Y22" i="9"/>
  <c r="AC25" i="9"/>
  <c r="AT25" i="9"/>
  <c r="AJ25" i="9"/>
  <c r="AI25" i="9"/>
  <c r="Y25" i="9"/>
  <c r="Y26" i="9" s="1"/>
  <c r="AA25" i="9"/>
  <c r="AQ25" i="9"/>
  <c r="AH25" i="9"/>
  <c r="Z25" i="9"/>
  <c r="X25" i="9"/>
  <c r="V25" i="9"/>
  <c r="V26" i="9" s="1"/>
  <c r="M25" i="9"/>
  <c r="M26" i="9" s="1"/>
  <c r="Q25" i="9"/>
  <c r="Q26" i="9" s="1"/>
  <c r="AD25" i="9"/>
  <c r="S25" i="9"/>
  <c r="S26" i="9" s="1"/>
  <c r="AL25" i="9"/>
  <c r="AM25" i="9"/>
  <c r="T25" i="9"/>
  <c r="T26" i="9" s="1"/>
  <c r="AL29" i="9"/>
  <c r="Z29" i="9"/>
  <c r="AD29" i="9"/>
  <c r="AG29" i="9"/>
  <c r="AR29" i="9"/>
  <c r="AF29" i="9"/>
  <c r="AC29" i="9"/>
  <c r="AO29" i="9"/>
  <c r="AM29" i="9"/>
  <c r="AA29" i="9"/>
  <c r="AP29" i="9"/>
  <c r="AJ29" i="9"/>
  <c r="AS29" i="9"/>
  <c r="AI29" i="9"/>
  <c r="W29" i="9"/>
  <c r="X29" i="9"/>
  <c r="AY23" i="9"/>
  <c r="BU66" i="9"/>
  <c r="CZ66" i="9"/>
  <c r="P23" i="9"/>
  <c r="AZ23" i="9"/>
  <c r="O23" i="9"/>
  <c r="AT23" i="9"/>
  <c r="AC31" i="9"/>
  <c r="AO31" i="9"/>
  <c r="V23" i="9"/>
  <c r="AQ23" i="9"/>
  <c r="K23" i="9"/>
  <c r="AF31" i="9"/>
  <c r="AL31" i="9"/>
  <c r="Z31" i="9"/>
  <c r="AJ31" i="9"/>
  <c r="AH23" i="9"/>
  <c r="AS31" i="9"/>
  <c r="AN23" i="9"/>
  <c r="M23" i="9"/>
  <c r="AE23" i="9"/>
  <c r="AD31" i="9"/>
  <c r="AG31" i="9"/>
  <c r="AI31" i="9"/>
  <c r="W31" i="9"/>
  <c r="AP31" i="9"/>
  <c r="X31" i="9"/>
  <c r="Y23" i="9"/>
  <c r="AB23" i="9"/>
  <c r="N23" i="9"/>
  <c r="AA31" i="9"/>
  <c r="AK23" i="9"/>
  <c r="AR31" i="9"/>
  <c r="AM31" i="9"/>
  <c r="CC66" i="9"/>
  <c r="CD66" i="9" s="1"/>
  <c r="DT94" i="9"/>
  <c r="CZ94" i="9"/>
  <c r="CL94" i="9"/>
  <c r="DK94" i="9"/>
  <c r="CC94" i="9"/>
  <c r="BU94" i="9"/>
  <c r="DU33" i="9"/>
  <c r="DL33" i="9"/>
  <c r="CM33" i="9"/>
  <c r="DA33" i="9"/>
  <c r="CD33" i="9"/>
  <c r="BV33" i="9"/>
  <c r="DL54" i="9"/>
  <c r="CD54" i="9"/>
  <c r="DA54" i="9"/>
  <c r="DU54" i="9"/>
  <c r="CM54" i="9"/>
  <c r="BV54" i="9"/>
  <c r="DK58" i="9"/>
  <c r="CC58" i="9"/>
  <c r="CL58" i="9"/>
  <c r="DT58" i="9"/>
  <c r="CZ58" i="9"/>
  <c r="BU58" i="9"/>
  <c r="DU57" i="9"/>
  <c r="DL57" i="9"/>
  <c r="DA57" i="9"/>
  <c r="CD57" i="9"/>
  <c r="CM57" i="9"/>
  <c r="BV57" i="9"/>
  <c r="CL83" i="9"/>
  <c r="CC83" i="9"/>
  <c r="DT83" i="9"/>
  <c r="DK83" i="9"/>
  <c r="CZ83" i="9"/>
  <c r="BU83" i="9"/>
  <c r="DJ70" i="9"/>
  <c r="DS70" i="9"/>
  <c r="CK70" i="9"/>
  <c r="CB70" i="9"/>
  <c r="CY70" i="9"/>
  <c r="BT70" i="9"/>
  <c r="CD88" i="9"/>
  <c r="DL88" i="9"/>
  <c r="CM88" i="9"/>
  <c r="DU88" i="9"/>
  <c r="DA88" i="9"/>
  <c r="BV88" i="9"/>
  <c r="CN53" i="9"/>
  <c r="DB53" i="9"/>
  <c r="DV53" i="9"/>
  <c r="DM53" i="9"/>
  <c r="CE53" i="9"/>
  <c r="BW53" i="9"/>
  <c r="DK80" i="9"/>
  <c r="DT80" i="9"/>
  <c r="CC80" i="9"/>
  <c r="CZ80" i="9"/>
  <c r="CL80" i="9"/>
  <c r="BU80" i="9"/>
  <c r="DT28" i="9"/>
  <c r="CC28" i="9"/>
  <c r="CZ28" i="9"/>
  <c r="DK28" i="9"/>
  <c r="CL28" i="9"/>
  <c r="BU28" i="9"/>
  <c r="DK91" i="9"/>
  <c r="DT91" i="9"/>
  <c r="CZ91" i="9"/>
  <c r="CC91" i="9"/>
  <c r="CL91" i="9"/>
  <c r="BU91" i="9"/>
  <c r="CM96" i="9"/>
  <c r="CD96" i="9"/>
  <c r="DU96" i="9"/>
  <c r="DA96" i="9"/>
  <c r="DL96" i="9"/>
  <c r="BV96" i="9"/>
  <c r="DL87" i="9"/>
  <c r="CM87" i="9"/>
  <c r="DA87" i="9"/>
  <c r="CD87" i="9"/>
  <c r="DU87" i="9"/>
  <c r="BV87" i="9"/>
  <c r="CF52" i="9"/>
  <c r="F52" i="9" s="1"/>
  <c r="DW52" i="9"/>
  <c r="I52" i="9" s="1"/>
  <c r="DC52" i="9"/>
  <c r="AU52" i="9" s="1"/>
  <c r="CO52" i="9"/>
  <c r="G52" i="9" s="1"/>
  <c r="DN52" i="9"/>
  <c r="H52" i="9" s="1"/>
  <c r="CD92" i="9"/>
  <c r="DU92" i="9"/>
  <c r="DL92" i="9"/>
  <c r="DA92" i="9"/>
  <c r="CM92" i="9"/>
  <c r="BV92" i="9"/>
  <c r="CD73" i="9"/>
  <c r="CM73" i="9"/>
  <c r="DU73" i="9"/>
  <c r="DA73" i="9"/>
  <c r="DL73" i="9"/>
  <c r="BV73" i="9"/>
  <c r="CD99" i="9"/>
  <c r="DU99" i="9"/>
  <c r="CM99" i="9"/>
  <c r="DL99" i="9"/>
  <c r="DA99" i="9"/>
  <c r="BV99" i="9"/>
  <c r="CC37" i="9"/>
  <c r="DK37" i="9"/>
  <c r="DT37" i="9"/>
  <c r="CL37" i="9"/>
  <c r="CZ37" i="9"/>
  <c r="BU37" i="9"/>
  <c r="AV66" i="9"/>
  <c r="DC63" i="9"/>
  <c r="AU63" i="9" s="1"/>
  <c r="CF63" i="9"/>
  <c r="F63" i="9" s="1"/>
  <c r="DW63" i="9"/>
  <c r="I63" i="9" s="1"/>
  <c r="DN63" i="9"/>
  <c r="H63" i="9" s="1"/>
  <c r="CO63" i="9"/>
  <c r="G63" i="9" s="1"/>
  <c r="DV59" i="9"/>
  <c r="CN59" i="9"/>
  <c r="DM59" i="9"/>
  <c r="DB59" i="9"/>
  <c r="CE59" i="9"/>
  <c r="BW59" i="9"/>
  <c r="CC25" i="9"/>
  <c r="DT25" i="9"/>
  <c r="CL25" i="9"/>
  <c r="DK25" i="9"/>
  <c r="CZ25" i="9"/>
  <c r="BU25" i="9"/>
  <c r="CM75" i="9"/>
  <c r="DL75" i="9"/>
  <c r="CD75" i="9"/>
  <c r="DU75" i="9"/>
  <c r="DA75" i="9"/>
  <c r="BV75" i="9"/>
  <c r="DL20" i="9"/>
  <c r="CM20" i="9"/>
  <c r="CD20" i="9"/>
  <c r="DU20" i="9"/>
  <c r="DA20" i="9"/>
  <c r="BV20" i="9"/>
  <c r="DT21" i="9"/>
  <c r="CC21" i="9"/>
  <c r="CL21" i="9"/>
  <c r="DK21" i="9"/>
  <c r="CZ21" i="9"/>
  <c r="BU21" i="9"/>
  <c r="DV40" i="9"/>
  <c r="CE40" i="9"/>
  <c r="DB40" i="9"/>
  <c r="DM40" i="9"/>
  <c r="CN40" i="9"/>
  <c r="BW40" i="9"/>
  <c r="DK93" i="9"/>
  <c r="CL93" i="9"/>
  <c r="DT93" i="9"/>
  <c r="CZ93" i="9"/>
  <c r="CC93" i="9"/>
  <c r="BU93" i="9"/>
  <c r="CN45" i="9"/>
  <c r="DM45" i="9"/>
  <c r="DB45" i="9"/>
  <c r="CE45" i="9"/>
  <c r="DV45" i="9"/>
  <c r="BW45" i="9"/>
  <c r="DK41" i="9"/>
  <c r="CZ41" i="9"/>
  <c r="CL41" i="9"/>
  <c r="DT41" i="9"/>
  <c r="CC41" i="9"/>
  <c r="BU41" i="9"/>
  <c r="DT98" i="9"/>
  <c r="CL98" i="9"/>
  <c r="CZ98" i="9"/>
  <c r="CC98" i="9"/>
  <c r="DK98" i="9"/>
  <c r="BU98" i="9"/>
  <c r="CY23" i="9"/>
  <c r="CB23" i="9"/>
  <c r="CK23" i="9"/>
  <c r="DJ23" i="9"/>
  <c r="DS23" i="9"/>
  <c r="BT23" i="9"/>
  <c r="DC30" i="9"/>
  <c r="AU30" i="9" s="1"/>
  <c r="DN30" i="9"/>
  <c r="H30" i="9" s="1"/>
  <c r="CO30" i="9"/>
  <c r="G30" i="9" s="1"/>
  <c r="CF30" i="9"/>
  <c r="F30" i="9" s="1"/>
  <c r="DW30" i="9"/>
  <c r="I30" i="9" s="1"/>
  <c r="CN78" i="9"/>
  <c r="DV78" i="9"/>
  <c r="DM78" i="9"/>
  <c r="CE78" i="9"/>
  <c r="DB78" i="9"/>
  <c r="BW78" i="9"/>
  <c r="DB27" i="9"/>
  <c r="BW27" i="9"/>
  <c r="CN27" i="9"/>
  <c r="DM27" i="9"/>
  <c r="DV27" i="9"/>
  <c r="CE27" i="9"/>
  <c r="CF61" i="9"/>
  <c r="F61" i="9" s="1"/>
  <c r="DC61" i="9"/>
  <c r="AU61" i="9" s="1"/>
  <c r="DW61" i="9"/>
  <c r="I61" i="9" s="1"/>
  <c r="CO61" i="9"/>
  <c r="G61" i="9" s="1"/>
  <c r="DN61" i="9"/>
  <c r="H61" i="9" s="1"/>
  <c r="DV36" i="9"/>
  <c r="DM36" i="9"/>
  <c r="CE36" i="9"/>
  <c r="CN36" i="9"/>
  <c r="DB36" i="9"/>
  <c r="BW36" i="9"/>
  <c r="DL55" i="9"/>
  <c r="CD55" i="9"/>
  <c r="DU55" i="9"/>
  <c r="DA55" i="9"/>
  <c r="CM55" i="9"/>
  <c r="BV55" i="9"/>
  <c r="DT26" i="9"/>
  <c r="DK26" i="9"/>
  <c r="CL26" i="9"/>
  <c r="CZ26" i="9"/>
  <c r="CC26" i="9"/>
  <c r="BU26" i="9"/>
  <c r="AV65" i="9"/>
  <c r="DJ67" i="9"/>
  <c r="CY67" i="9"/>
  <c r="DS67" i="9"/>
  <c r="CK67" i="9"/>
  <c r="CB67" i="9"/>
  <c r="BT67" i="9"/>
  <c r="DL17" i="9"/>
  <c r="DA17" i="9"/>
  <c r="CD17" i="9"/>
  <c r="CM17" i="9"/>
  <c r="DU17" i="9"/>
  <c r="BV17" i="9"/>
  <c r="DL24" i="9"/>
  <c r="DA24" i="9"/>
  <c r="CM24" i="9"/>
  <c r="DU24" i="9"/>
  <c r="CD24" i="9"/>
  <c r="BV24" i="9"/>
  <c r="CK39" i="9"/>
  <c r="DS39" i="9"/>
  <c r="DJ39" i="9"/>
  <c r="CB39" i="9"/>
  <c r="CY39" i="9"/>
  <c r="BT39" i="9"/>
  <c r="BT16" i="9"/>
  <c r="CK16" i="9"/>
  <c r="DJ16" i="9"/>
  <c r="CY16" i="9"/>
  <c r="CB16" i="9"/>
  <c r="DS16" i="9"/>
  <c r="DL71" i="9"/>
  <c r="CD71" i="9"/>
  <c r="CM71" i="9"/>
  <c r="DU71" i="9"/>
  <c r="DA71" i="9"/>
  <c r="BV71" i="9"/>
  <c r="CF95" i="9"/>
  <c r="F95" i="9" s="1"/>
  <c r="DW95" i="9"/>
  <c r="I95" i="9" s="1"/>
  <c r="DC95" i="9"/>
  <c r="AU95" i="9" s="1"/>
  <c r="CO95" i="9"/>
  <c r="G95" i="9" s="1"/>
  <c r="DN95" i="9"/>
  <c r="H95" i="9" s="1"/>
  <c r="CM43" i="9"/>
  <c r="DA43" i="9"/>
  <c r="DU43" i="9"/>
  <c r="CD43" i="9"/>
  <c r="DL43" i="9"/>
  <c r="BV43" i="9"/>
  <c r="DT38" i="9"/>
  <c r="CZ38" i="9"/>
  <c r="CC38" i="9"/>
  <c r="DK38" i="9"/>
  <c r="CL38" i="9"/>
  <c r="BU38" i="9"/>
  <c r="DW77" i="9"/>
  <c r="I77" i="9" s="1"/>
  <c r="DC77" i="9"/>
  <c r="AU77" i="9" s="1"/>
  <c r="CF77" i="9"/>
  <c r="F77" i="9" s="1"/>
  <c r="CO77" i="9"/>
  <c r="G77" i="9" s="1"/>
  <c r="DN77" i="9"/>
  <c r="H77" i="9" s="1"/>
  <c r="CK89" i="9"/>
  <c r="DJ89" i="9"/>
  <c r="CY89" i="9"/>
  <c r="DS89" i="9"/>
  <c r="CB89" i="9"/>
  <c r="BT89" i="9"/>
  <c r="CZ44" i="9"/>
  <c r="CL44" i="9"/>
  <c r="DK44" i="9"/>
  <c r="CC44" i="9"/>
  <c r="DT44" i="9"/>
  <c r="BU44" i="9"/>
  <c r="CZ60" i="9"/>
  <c r="CL60" i="9"/>
  <c r="DT60" i="9"/>
  <c r="DK60" i="9"/>
  <c r="CC60" i="9"/>
  <c r="BU60" i="9"/>
  <c r="DT51" i="9"/>
  <c r="DK51" i="9"/>
  <c r="CL51" i="9"/>
  <c r="CC51" i="9"/>
  <c r="CZ51" i="9"/>
  <c r="BU51" i="9"/>
  <c r="CO74" i="9"/>
  <c r="G74" i="9" s="1"/>
  <c r="DW74" i="9"/>
  <c r="I74" i="9" s="1"/>
  <c r="DN74" i="9"/>
  <c r="H74" i="9" s="1"/>
  <c r="DC74" i="9"/>
  <c r="AU74" i="9" s="1"/>
  <c r="CF74" i="9"/>
  <c r="F74" i="9" s="1"/>
  <c r="CZ90" i="9"/>
  <c r="DT90" i="9"/>
  <c r="CC90" i="9"/>
  <c r="DK90" i="9"/>
  <c r="CL90" i="9"/>
  <c r="BU90" i="9"/>
  <c r="DL86" i="9"/>
  <c r="CM86" i="9"/>
  <c r="DU86" i="9"/>
  <c r="CD86" i="9"/>
  <c r="DA86" i="9"/>
  <c r="BV86" i="9"/>
  <c r="DA35" i="9"/>
  <c r="CM35" i="9"/>
  <c r="DL35" i="9"/>
  <c r="CD35" i="9"/>
  <c r="DU35" i="9"/>
  <c r="BV35" i="9"/>
  <c r="DA64" i="9"/>
  <c r="CM64" i="9"/>
  <c r="CD64" i="9"/>
  <c r="DU64" i="9"/>
  <c r="DL64" i="9"/>
  <c r="BV64" i="9"/>
  <c r="DM84" i="9"/>
  <c r="DV84" i="9"/>
  <c r="CE84" i="9"/>
  <c r="CN84" i="9"/>
  <c r="DB84" i="9"/>
  <c r="BW84" i="9"/>
  <c r="CD68" i="9"/>
  <c r="CM68" i="9"/>
  <c r="DU68" i="9"/>
  <c r="DA68" i="9"/>
  <c r="DL68" i="9"/>
  <c r="BV68" i="9"/>
  <c r="DA31" i="9"/>
  <c r="DL31" i="9"/>
  <c r="CM31" i="9"/>
  <c r="DU31" i="9"/>
  <c r="CD31" i="9"/>
  <c r="BV31" i="9"/>
  <c r="DM18" i="9"/>
  <c r="DB18" i="9"/>
  <c r="DV18" i="9"/>
  <c r="CN18" i="9"/>
  <c r="CE18" i="9"/>
  <c r="BW18" i="9"/>
  <c r="DT82" i="9"/>
  <c r="CZ82" i="9"/>
  <c r="CC82" i="9"/>
  <c r="CL82" i="9"/>
  <c r="DK82" i="9"/>
  <c r="BU82" i="9"/>
  <c r="DL50" i="9"/>
  <c r="DU50" i="9"/>
  <c r="DA50" i="9"/>
  <c r="CM50" i="9"/>
  <c r="CD50" i="9"/>
  <c r="BV50" i="9"/>
  <c r="DU79" i="9"/>
  <c r="DA79" i="9"/>
  <c r="CM79" i="9"/>
  <c r="DL79" i="9"/>
  <c r="CD79" i="9"/>
  <c r="BV79" i="9"/>
  <c r="DW32" i="9"/>
  <c r="I32" i="9" s="1"/>
  <c r="CO32" i="9"/>
  <c r="G32" i="9" s="1"/>
  <c r="DC32" i="9"/>
  <c r="AU32" i="9" s="1"/>
  <c r="DN32" i="9"/>
  <c r="H32" i="9" s="1"/>
  <c r="CF32" i="9"/>
  <c r="F32" i="9" s="1"/>
  <c r="CD29" i="9"/>
  <c r="DA29" i="9"/>
  <c r="DL29" i="9"/>
  <c r="CM29" i="9"/>
  <c r="DU29" i="9"/>
  <c r="BV29" i="9"/>
  <c r="CC34" i="9"/>
  <c r="DT34" i="9"/>
  <c r="CL34" i="9"/>
  <c r="CZ34" i="9"/>
  <c r="DK34" i="9"/>
  <c r="BU34" i="9"/>
  <c r="AV46" i="9"/>
  <c r="CC42" i="9"/>
  <c r="DT42" i="9"/>
  <c r="CZ42" i="9"/>
  <c r="CL42" i="9"/>
  <c r="DK42" i="9"/>
  <c r="BU42" i="9"/>
  <c r="CM56" i="9"/>
  <c r="DL56" i="9"/>
  <c r="DA56" i="9"/>
  <c r="CD56" i="9"/>
  <c r="DU56" i="9"/>
  <c r="BV56" i="9"/>
  <c r="DN62" i="9"/>
  <c r="H62" i="9" s="1"/>
  <c r="DW62" i="9"/>
  <c r="I62" i="9" s="1"/>
  <c r="CF62" i="9"/>
  <c r="F62" i="9" s="1"/>
  <c r="DC62" i="9"/>
  <c r="AU62" i="9" s="1"/>
  <c r="CO62" i="9"/>
  <c r="G62" i="9" s="1"/>
  <c r="CM81" i="9"/>
  <c r="DU81" i="9"/>
  <c r="DA81" i="9"/>
  <c r="CD81" i="9"/>
  <c r="DL81" i="9"/>
  <c r="BV81" i="9"/>
  <c r="CL69" i="9"/>
  <c r="DT69" i="9"/>
  <c r="DK69" i="9"/>
  <c r="CC69" i="9"/>
  <c r="CZ69" i="9"/>
  <c r="BU69" i="9"/>
  <c r="CC19" i="9"/>
  <c r="CL19" i="9"/>
  <c r="DT19" i="9"/>
  <c r="CZ19" i="9"/>
  <c r="DK19" i="9"/>
  <c r="BU19" i="9"/>
  <c r="CE85" i="9"/>
  <c r="CN85" i="9"/>
  <c r="DM85" i="9"/>
  <c r="DV85" i="9"/>
  <c r="DB85" i="9"/>
  <c r="BW85" i="9"/>
  <c r="CC49" i="9"/>
  <c r="CZ49" i="9"/>
  <c r="DT49" i="9"/>
  <c r="CL49" i="9"/>
  <c r="DK49" i="9"/>
  <c r="BU49" i="9"/>
  <c r="DU76" i="9"/>
  <c r="DA76" i="9"/>
  <c r="CM76" i="9"/>
  <c r="CD76" i="9"/>
  <c r="DL76" i="9"/>
  <c r="BV76" i="9"/>
  <c r="CN22" i="9"/>
  <c r="DB22" i="9"/>
  <c r="CE22" i="9"/>
  <c r="DV22" i="9"/>
  <c r="DM22" i="9"/>
  <c r="BW22" i="9"/>
  <c r="DT72" i="9"/>
  <c r="CL72" i="9"/>
  <c r="DK72" i="9"/>
  <c r="CC72" i="9"/>
  <c r="CZ72" i="9"/>
  <c r="BU72" i="9"/>
  <c r="AM30" i="6"/>
  <c r="AL30" i="4"/>
  <c r="AM27" i="4"/>
  <c r="AP30" i="6"/>
  <c r="AF30" i="6"/>
  <c r="AS30" i="4"/>
  <c r="AI30" i="6"/>
  <c r="W30" i="4"/>
  <c r="X30" i="4"/>
  <c r="AC28" i="4"/>
  <c r="AF28" i="4"/>
  <c r="Z28" i="4"/>
  <c r="AO28" i="4"/>
  <c r="AD28" i="4"/>
  <c r="AJ28" i="6"/>
  <c r="AM28" i="4"/>
  <c r="AG28" i="4"/>
  <c r="AA27" i="4"/>
  <c r="AJ27" i="6"/>
  <c r="AR27" i="6"/>
  <c r="AR27" i="4"/>
  <c r="AO27" i="6"/>
  <c r="W27" i="6"/>
  <c r="AD27" i="6"/>
  <c r="W27" i="4"/>
  <c r="AS26" i="6"/>
  <c r="AD26" i="6"/>
  <c r="Z26" i="4"/>
  <c r="AM26" i="6"/>
  <c r="W26" i="6"/>
  <c r="AF25" i="6"/>
  <c r="AA26" i="4"/>
  <c r="AG26" i="4"/>
  <c r="N26" i="4"/>
  <c r="Q26" i="4"/>
  <c r="P26" i="4"/>
  <c r="R26" i="6"/>
  <c r="V26" i="4"/>
  <c r="AO25" i="6"/>
  <c r="AB25" i="4"/>
  <c r="AE22" i="4"/>
  <c r="AH22" i="6"/>
  <c r="AN22" i="6"/>
  <c r="Y25" i="4"/>
  <c r="AM25" i="6"/>
  <c r="AK25" i="6"/>
  <c r="T25" i="6"/>
  <c r="Y26" i="6"/>
  <c r="AQ22" i="4"/>
  <c r="AT25" i="4"/>
  <c r="AA25" i="6"/>
  <c r="AD25" i="4"/>
  <c r="AE25" i="4"/>
  <c r="O25" i="6"/>
  <c r="T22" i="6"/>
  <c r="AE26" i="6"/>
  <c r="AI25" i="6"/>
  <c r="AQ25" i="4"/>
  <c r="AO25" i="4"/>
  <c r="N25" i="4"/>
  <c r="N22" i="6"/>
  <c r="Y22" i="4"/>
  <c r="AH25" i="6"/>
  <c r="AL29" i="4"/>
  <c r="AC29" i="4"/>
  <c r="AO29" i="6"/>
  <c r="AR29" i="4"/>
  <c r="X29" i="6"/>
  <c r="AG29" i="6"/>
  <c r="AO29" i="4"/>
  <c r="AJ29" i="6"/>
  <c r="AI29" i="4"/>
  <c r="N23" i="4"/>
  <c r="AK23" i="6"/>
  <c r="O23" i="6"/>
  <c r="I30" i="4"/>
  <c r="G32" i="4"/>
  <c r="I61" i="4"/>
  <c r="G52" i="6"/>
  <c r="P66" i="6"/>
  <c r="F32" i="6"/>
  <c r="H62" i="4"/>
  <c r="G77" i="6"/>
  <c r="AN23" i="6"/>
  <c r="M23" i="4"/>
  <c r="AC31" i="4"/>
  <c r="Y23" i="4"/>
  <c r="AB23" i="6"/>
  <c r="P65" i="6"/>
  <c r="I52" i="4"/>
  <c r="AU77" i="4"/>
  <c r="H74" i="4"/>
  <c r="AQ23" i="4"/>
  <c r="AE23" i="4"/>
  <c r="AM31" i="4"/>
  <c r="H30" i="6"/>
  <c r="H62" i="6"/>
  <c r="G61" i="6"/>
  <c r="AJ31" i="4"/>
  <c r="P23" i="4"/>
  <c r="AR31" i="6"/>
  <c r="Z31" i="4"/>
  <c r="H63" i="6"/>
  <c r="G74" i="6"/>
  <c r="I63" i="4"/>
  <c r="H32" i="4"/>
  <c r="AU62" i="6"/>
  <c r="AU74" i="6"/>
  <c r="H77" i="4"/>
  <c r="G61" i="4"/>
  <c r="AL30" i="6"/>
  <c r="AM27" i="6"/>
  <c r="AP30" i="4"/>
  <c r="AS30" i="6"/>
  <c r="AA30" i="4"/>
  <c r="AA28" i="6"/>
  <c r="AO28" i="6"/>
  <c r="AC28" i="6"/>
  <c r="AL28" i="6"/>
  <c r="AA27" i="6"/>
  <c r="AS27" i="6"/>
  <c r="AG27" i="6"/>
  <c r="X27" i="6"/>
  <c r="AJ26" i="6"/>
  <c r="AC26" i="6"/>
  <c r="AL26" i="6"/>
  <c r="AG25" i="4"/>
  <c r="Z26" i="6"/>
  <c r="N26" i="6"/>
  <c r="R26" i="4"/>
  <c r="S26" i="4"/>
  <c r="K25" i="6"/>
  <c r="AH22" i="4"/>
  <c r="Y25" i="6"/>
  <c r="AK25" i="4"/>
  <c r="V22" i="6"/>
  <c r="AQ22" i="6"/>
  <c r="W25" i="6"/>
  <c r="AE25" i="6"/>
  <c r="AB26" i="6"/>
  <c r="AJ25" i="6"/>
  <c r="V25" i="6"/>
  <c r="M22" i="4"/>
  <c r="Y22" i="6"/>
  <c r="AC29" i="6"/>
  <c r="AP29" i="4"/>
  <c r="X29" i="4"/>
  <c r="AL29" i="6"/>
  <c r="AI31" i="6"/>
  <c r="K23" i="4"/>
  <c r="G62" i="4"/>
  <c r="G95" i="6"/>
  <c r="I32" i="6"/>
  <c r="G52" i="4"/>
  <c r="F74" i="4"/>
  <c r="Z31" i="6"/>
  <c r="AL31" i="4"/>
  <c r="AR31" i="4"/>
  <c r="F61" i="4"/>
  <c r="H95" i="4"/>
  <c r="M23" i="6"/>
  <c r="F30" i="6"/>
  <c r="F95" i="6"/>
  <c r="AH23" i="4"/>
  <c r="AE23" i="6"/>
  <c r="AU32" i="4"/>
  <c r="P46" i="6"/>
  <c r="G62" i="6"/>
  <c r="AG29" i="4"/>
  <c r="AD31" i="6"/>
  <c r="I74" i="4"/>
  <c r="I74" i="6"/>
  <c r="X31" i="4"/>
  <c r="AU30" i="4"/>
  <c r="W31" i="4"/>
  <c r="F52" i="4"/>
  <c r="AP31" i="6"/>
  <c r="G95" i="4"/>
  <c r="AD30" i="4"/>
  <c r="AG30" i="6"/>
  <c r="AJ30" i="6"/>
  <c r="X30" i="6"/>
  <c r="X28" i="6"/>
  <c r="AR28" i="6"/>
  <c r="AJ28" i="4"/>
  <c r="AF28" i="6"/>
  <c r="AI27" i="6"/>
  <c r="AP27" i="6"/>
  <c r="AC27" i="6"/>
  <c r="AS26" i="4"/>
  <c r="AP26" i="4"/>
  <c r="X26" i="4"/>
  <c r="AF26" i="6"/>
  <c r="K26" i="4"/>
  <c r="O26" i="4"/>
  <c r="AP25" i="6"/>
  <c r="AE22" i="6"/>
  <c r="AT22" i="4"/>
  <c r="AL25" i="6"/>
  <c r="AK22" i="4"/>
  <c r="AT25" i="6"/>
  <c r="AD25" i="6"/>
  <c r="AF25" i="4"/>
  <c r="R22" i="6"/>
  <c r="AR25" i="4"/>
  <c r="O22" i="6"/>
  <c r="M25" i="6"/>
  <c r="Z29" i="6"/>
  <c r="AR29" i="6"/>
  <c r="AF29" i="6"/>
  <c r="AI29" i="6"/>
  <c r="AT23" i="6"/>
  <c r="V23" i="4"/>
  <c r="I52" i="6"/>
  <c r="AU32" i="6"/>
  <c r="F62" i="4"/>
  <c r="AC31" i="6"/>
  <c r="O23" i="4"/>
  <c r="AU63" i="6"/>
  <c r="AF31" i="4"/>
  <c r="AO31" i="6"/>
  <c r="G30" i="6"/>
  <c r="AU52" i="4"/>
  <c r="AD31" i="4"/>
  <c r="AF31" i="6"/>
  <c r="H77" i="6"/>
  <c r="I62" i="4"/>
  <c r="AJ29" i="4"/>
  <c r="F63" i="6"/>
  <c r="H61" i="4"/>
  <c r="I77" i="4"/>
  <c r="H52" i="6"/>
  <c r="AH23" i="6"/>
  <c r="AU62" i="4"/>
  <c r="X31" i="6"/>
  <c r="AU52" i="6"/>
  <c r="H30" i="4"/>
  <c r="AM30" i="4"/>
  <c r="AD30" i="6"/>
  <c r="AL27" i="6"/>
  <c r="AC30" i="4"/>
  <c r="AF30" i="4"/>
  <c r="AR30" i="6"/>
  <c r="AJ30" i="4"/>
  <c r="Z30" i="6"/>
  <c r="W30" i="6"/>
  <c r="AA28" i="4"/>
  <c r="X28" i="4"/>
  <c r="AP28" i="6"/>
  <c r="AS28" i="6"/>
  <c r="AD28" i="6"/>
  <c r="AI28" i="6"/>
  <c r="AL28" i="4"/>
  <c r="AG28" i="6"/>
  <c r="Z27" i="6"/>
  <c r="AJ27" i="4"/>
  <c r="AS27" i="4"/>
  <c r="AF27" i="6"/>
  <c r="AP27" i="4"/>
  <c r="AL27" i="4"/>
  <c r="AC27" i="4"/>
  <c r="AJ26" i="4"/>
  <c r="AR26" i="6"/>
  <c r="AD26" i="4"/>
  <c r="AO26" i="6"/>
  <c r="AM26" i="4"/>
  <c r="X26" i="6"/>
  <c r="AG25" i="6"/>
  <c r="AA26" i="6"/>
  <c r="AG26" i="6"/>
  <c r="M26" i="4"/>
  <c r="K26" i="6"/>
  <c r="T26" i="6"/>
  <c r="O26" i="6"/>
  <c r="AN25" i="4"/>
  <c r="AP25" i="4"/>
  <c r="K25" i="4"/>
  <c r="AB22" i="6"/>
  <c r="S22" i="6"/>
  <c r="AT22" i="6"/>
  <c r="Z25" i="4"/>
  <c r="AM25" i="4"/>
  <c r="P25" i="4"/>
  <c r="V22" i="4"/>
  <c r="AK22" i="6"/>
  <c r="AK26" i="6"/>
  <c r="Z25" i="6"/>
  <c r="X25" i="6"/>
  <c r="AC25" i="6"/>
  <c r="R25" i="6"/>
  <c r="AN26" i="4"/>
  <c r="AB26" i="4"/>
  <c r="K22" i="6"/>
  <c r="AJ25" i="4"/>
  <c r="V25" i="4"/>
  <c r="Q25" i="6"/>
  <c r="M22" i="6"/>
  <c r="O22" i="4"/>
  <c r="AI25" i="4"/>
  <c r="M25" i="4"/>
  <c r="AD29" i="4"/>
  <c r="AA29" i="4"/>
  <c r="AP29" i="6"/>
  <c r="AS29" i="4"/>
  <c r="W29" i="6"/>
  <c r="AN23" i="4"/>
  <c r="AL31" i="6"/>
  <c r="F32" i="4"/>
  <c r="AT23" i="4"/>
  <c r="V23" i="6"/>
  <c r="I32" i="4"/>
  <c r="AU95" i="4"/>
  <c r="N23" i="6"/>
  <c r="H95" i="6"/>
  <c r="AU77" i="6"/>
  <c r="Z30" i="4"/>
  <c r="AC30" i="6"/>
  <c r="AO30" i="6"/>
  <c r="AG30" i="4"/>
  <c r="AO30" i="4"/>
  <c r="AR30" i="4"/>
  <c r="AI30" i="4"/>
  <c r="AA30" i="6"/>
  <c r="W28" i="4"/>
  <c r="Z28" i="6"/>
  <c r="W28" i="6"/>
  <c r="AP28" i="4"/>
  <c r="AS28" i="4"/>
  <c r="AR28" i="4"/>
  <c r="AM28" i="6"/>
  <c r="AI28" i="4"/>
  <c r="AF26" i="4"/>
  <c r="AI27" i="4"/>
  <c r="AO27" i="4"/>
  <c r="Z27" i="4"/>
  <c r="AG27" i="4"/>
  <c r="X27" i="4"/>
  <c r="AD27" i="4"/>
  <c r="AF27" i="4"/>
  <c r="AI26" i="6"/>
  <c r="AL26" i="4"/>
  <c r="AC26" i="4"/>
  <c r="AP26" i="6"/>
  <c r="AI26" i="4"/>
  <c r="W26" i="4"/>
  <c r="AR26" i="4"/>
  <c r="AO26" i="4"/>
  <c r="Q26" i="6"/>
  <c r="M26" i="6"/>
  <c r="S26" i="6"/>
  <c r="T26" i="4"/>
  <c r="V26" i="6"/>
  <c r="AN25" i="6"/>
  <c r="AB25" i="6"/>
  <c r="S25" i="6"/>
  <c r="AB22" i="4"/>
  <c r="AN22" i="4"/>
  <c r="AC25" i="4"/>
  <c r="Q25" i="4"/>
  <c r="W25" i="4"/>
  <c r="R25" i="4"/>
  <c r="Y26" i="4"/>
  <c r="Q22" i="6"/>
  <c r="AK26" i="4"/>
  <c r="AA25" i="4"/>
  <c r="X25" i="4"/>
  <c r="T25" i="4"/>
  <c r="O25" i="4"/>
  <c r="AN26" i="6"/>
  <c r="AE26" i="4"/>
  <c r="K22" i="4"/>
  <c r="AQ25" i="6"/>
  <c r="S25" i="4"/>
  <c r="N25" i="6"/>
  <c r="N22" i="4"/>
  <c r="P22" i="4"/>
  <c r="AH25" i="4"/>
  <c r="AL25" i="4"/>
  <c r="AD29" i="6"/>
  <c r="AA29" i="6"/>
  <c r="W29" i="4"/>
  <c r="AS29" i="6"/>
  <c r="Z29" i="4"/>
  <c r="AF29" i="4"/>
  <c r="AM29" i="6"/>
  <c r="S23" i="6"/>
  <c r="AI31" i="4"/>
  <c r="W31" i="6"/>
  <c r="Y23" i="6"/>
  <c r="G74" i="4"/>
  <c r="H52" i="4"/>
  <c r="H32" i="6"/>
  <c r="F61" i="6"/>
  <c r="I61" i="6"/>
  <c r="F63" i="4"/>
  <c r="I95" i="4"/>
  <c r="AU61" i="4"/>
  <c r="AJ31" i="6"/>
  <c r="AQ23" i="6"/>
  <c r="AK23" i="4"/>
  <c r="AP31" i="4"/>
  <c r="AG31" i="4"/>
  <c r="G32" i="6"/>
  <c r="F30" i="4"/>
  <c r="G30" i="4"/>
  <c r="F52" i="6"/>
  <c r="AA31" i="6"/>
  <c r="T23" i="6"/>
  <c r="AB23" i="4"/>
  <c r="F77" i="6"/>
  <c r="H63" i="4"/>
  <c r="F74" i="6"/>
  <c r="AU63" i="4"/>
  <c r="AA31" i="4"/>
  <c r="K23" i="6"/>
  <c r="AO31" i="4"/>
  <c r="AU95" i="6"/>
  <c r="F62" i="6"/>
  <c r="G77" i="4"/>
  <c r="G63" i="4"/>
  <c r="I63" i="6"/>
  <c r="I62" i="6"/>
  <c r="F95" i="4"/>
  <c r="I95" i="6"/>
  <c r="I30" i="6"/>
  <c r="F77" i="4"/>
  <c r="I77" i="6"/>
  <c r="AM29" i="4"/>
  <c r="AS31" i="4"/>
  <c r="G63" i="6"/>
  <c r="AU30" i="6"/>
  <c r="AS31" i="6"/>
  <c r="AU74" i="4"/>
  <c r="AG31" i="6"/>
  <c r="H74" i="6"/>
  <c r="AM31" i="6"/>
  <c r="AU61" i="6"/>
  <c r="H61" i="6"/>
  <c r="AK27" i="9" l="1"/>
  <c r="N27" i="9"/>
  <c r="V27" i="9"/>
  <c r="P27" i="9"/>
  <c r="AX27" i="9"/>
  <c r="AB27" i="9"/>
  <c r="AN27" i="9"/>
  <c r="R27" i="9"/>
  <c r="T27" i="9"/>
  <c r="M27" i="9"/>
  <c r="O27" i="9"/>
  <c r="K27" i="9"/>
  <c r="AN28" i="9"/>
  <c r="AY27" i="9"/>
  <c r="AE27" i="9"/>
  <c r="S27" i="9"/>
  <c r="AZ27" i="9"/>
  <c r="Q27" i="9"/>
  <c r="AK28" i="9"/>
  <c r="AW27" i="9"/>
  <c r="AV26" i="9"/>
  <c r="AT26" i="9"/>
  <c r="AH26" i="9"/>
  <c r="Y27" i="9"/>
  <c r="AQ26" i="9"/>
  <c r="AV25" i="9"/>
  <c r="AV22" i="9"/>
  <c r="AV23" i="9"/>
  <c r="BV66" i="9"/>
  <c r="CE66" i="9" s="1"/>
  <c r="DA66" i="9"/>
  <c r="DL66" i="9"/>
  <c r="DU66" i="9"/>
  <c r="CM66" i="9"/>
  <c r="DW22" i="9"/>
  <c r="I22" i="9" s="1"/>
  <c r="CF22" i="9"/>
  <c r="F22" i="9" s="1"/>
  <c r="DN22" i="9"/>
  <c r="H22" i="9" s="1"/>
  <c r="CO22" i="9"/>
  <c r="G22" i="9" s="1"/>
  <c r="DC22" i="9"/>
  <c r="AU22" i="9" s="1"/>
  <c r="CD49" i="9"/>
  <c r="DU49" i="9"/>
  <c r="DL49" i="9"/>
  <c r="DA49" i="9"/>
  <c r="CM49" i="9"/>
  <c r="BV49" i="9"/>
  <c r="CD19" i="9"/>
  <c r="DU19" i="9"/>
  <c r="DL19" i="9"/>
  <c r="DA19" i="9"/>
  <c r="CM19" i="9"/>
  <c r="BV19" i="9"/>
  <c r="CE81" i="9"/>
  <c r="CN81" i="9"/>
  <c r="DV81" i="9"/>
  <c r="DB81" i="9"/>
  <c r="DM81" i="9"/>
  <c r="BW81" i="9"/>
  <c r="CM34" i="9"/>
  <c r="DU34" i="9"/>
  <c r="CD34" i="9"/>
  <c r="DL34" i="9"/>
  <c r="DA34" i="9"/>
  <c r="BV34" i="9"/>
  <c r="DA51" i="9"/>
  <c r="CD51" i="9"/>
  <c r="DU51" i="9"/>
  <c r="CM51" i="9"/>
  <c r="DL51" i="9"/>
  <c r="BV51" i="9"/>
  <c r="DL44" i="9"/>
  <c r="DU44" i="9"/>
  <c r="CM44" i="9"/>
  <c r="CD44" i="9"/>
  <c r="DA44" i="9"/>
  <c r="BV44" i="9"/>
  <c r="DM24" i="9"/>
  <c r="DB24" i="9"/>
  <c r="CE24" i="9"/>
  <c r="CN24" i="9"/>
  <c r="DV24" i="9"/>
  <c r="BW24" i="9"/>
  <c r="DT67" i="9"/>
  <c r="DK67" i="9"/>
  <c r="CC67" i="9"/>
  <c r="CL67" i="9"/>
  <c r="CZ67" i="9"/>
  <c r="BU67" i="9"/>
  <c r="DW78" i="9"/>
  <c r="I78" i="9" s="1"/>
  <c r="CO78" i="9"/>
  <c r="G78" i="9" s="1"/>
  <c r="DN78" i="9"/>
  <c r="H78" i="9" s="1"/>
  <c r="CF78" i="9"/>
  <c r="F78" i="9" s="1"/>
  <c r="DC78" i="9"/>
  <c r="AU78" i="9" s="1"/>
  <c r="DV87" i="9"/>
  <c r="CE87" i="9"/>
  <c r="DM87" i="9"/>
  <c r="DB87" i="9"/>
  <c r="CN87" i="9"/>
  <c r="BW87" i="9"/>
  <c r="CD91" i="9"/>
  <c r="DL91" i="9"/>
  <c r="CM91" i="9"/>
  <c r="DA91" i="9"/>
  <c r="DU91" i="9"/>
  <c r="BV91" i="9"/>
  <c r="DU80" i="9"/>
  <c r="CD80" i="9"/>
  <c r="BV80" i="9"/>
  <c r="DL80" i="9"/>
  <c r="DA80" i="9"/>
  <c r="CM80" i="9"/>
  <c r="CN88" i="9"/>
  <c r="DM88" i="9"/>
  <c r="DV88" i="9"/>
  <c r="BW88" i="9"/>
  <c r="CE88" i="9"/>
  <c r="DB88" i="9"/>
  <c r="CM83" i="9"/>
  <c r="CD83" i="9"/>
  <c r="DL83" i="9"/>
  <c r="DU83" i="9"/>
  <c r="DA83" i="9"/>
  <c r="BV83" i="9"/>
  <c r="CD58" i="9"/>
  <c r="DA58" i="9"/>
  <c r="DL58" i="9"/>
  <c r="CM58" i="9"/>
  <c r="DU58" i="9"/>
  <c r="BV58" i="9"/>
  <c r="DV33" i="9"/>
  <c r="CE33" i="9"/>
  <c r="DB33" i="9"/>
  <c r="CN33" i="9"/>
  <c r="DM33" i="9"/>
  <c r="BW33" i="9"/>
  <c r="DU42" i="9"/>
  <c r="DL42" i="9"/>
  <c r="DA42" i="9"/>
  <c r="CM42" i="9"/>
  <c r="CD42" i="9"/>
  <c r="BV42" i="9"/>
  <c r="CE79" i="9"/>
  <c r="DM79" i="9"/>
  <c r="CN79" i="9"/>
  <c r="DV79" i="9"/>
  <c r="DB79" i="9"/>
  <c r="BW79" i="9"/>
  <c r="CD82" i="9"/>
  <c r="DL82" i="9"/>
  <c r="DU82" i="9"/>
  <c r="DA82" i="9"/>
  <c r="CM82" i="9"/>
  <c r="BV82" i="9"/>
  <c r="DV31" i="9"/>
  <c r="CN31" i="9"/>
  <c r="BW31" i="9"/>
  <c r="DM31" i="9"/>
  <c r="CE31" i="9"/>
  <c r="DB31" i="9"/>
  <c r="DC84" i="9"/>
  <c r="AU84" i="9" s="1"/>
  <c r="DN84" i="9"/>
  <c r="H84" i="9" s="1"/>
  <c r="CF84" i="9"/>
  <c r="F84" i="9" s="1"/>
  <c r="CO84" i="9"/>
  <c r="G84" i="9" s="1"/>
  <c r="DW84" i="9"/>
  <c r="I84" i="9" s="1"/>
  <c r="DB35" i="9"/>
  <c r="DV35" i="9"/>
  <c r="CN35" i="9"/>
  <c r="BW35" i="9"/>
  <c r="DM35" i="9"/>
  <c r="CE35" i="9"/>
  <c r="CD90" i="9"/>
  <c r="DL90" i="9"/>
  <c r="CM90" i="9"/>
  <c r="DU90" i="9"/>
  <c r="DA90" i="9"/>
  <c r="BV90" i="9"/>
  <c r="CD38" i="9"/>
  <c r="DL38" i="9"/>
  <c r="DU38" i="9"/>
  <c r="DA38" i="9"/>
  <c r="CM38" i="9"/>
  <c r="BV38" i="9"/>
  <c r="BU16" i="9"/>
  <c r="CC16" i="9"/>
  <c r="DK16" i="9"/>
  <c r="DT16" i="9"/>
  <c r="CL16" i="9"/>
  <c r="CZ16" i="9"/>
  <c r="DB55" i="9"/>
  <c r="DV55" i="9"/>
  <c r="CE55" i="9"/>
  <c r="DM55" i="9"/>
  <c r="CN55" i="9"/>
  <c r="BW55" i="9"/>
  <c r="DA98" i="9"/>
  <c r="CD98" i="9"/>
  <c r="DL98" i="9"/>
  <c r="CM98" i="9"/>
  <c r="DU98" i="9"/>
  <c r="BV98" i="9"/>
  <c r="DN45" i="9"/>
  <c r="H45" i="9" s="1"/>
  <c r="DC45" i="9"/>
  <c r="AU45" i="9" s="1"/>
  <c r="CF45" i="9"/>
  <c r="F45" i="9" s="1"/>
  <c r="DW45" i="9"/>
  <c r="I45" i="9" s="1"/>
  <c r="CO45" i="9"/>
  <c r="G45" i="9" s="1"/>
  <c r="CO40" i="9"/>
  <c r="G40" i="9" s="1"/>
  <c r="DW40" i="9"/>
  <c r="I40" i="9" s="1"/>
  <c r="CF40" i="9"/>
  <c r="F40" i="9" s="1"/>
  <c r="DN40" i="9"/>
  <c r="H40" i="9" s="1"/>
  <c r="DC40" i="9"/>
  <c r="AU40" i="9" s="1"/>
  <c r="DB20" i="9"/>
  <c r="CN20" i="9"/>
  <c r="BW20" i="9"/>
  <c r="DV20" i="9"/>
  <c r="CE20" i="9"/>
  <c r="DM20" i="9"/>
  <c r="DA25" i="9"/>
  <c r="DU25" i="9"/>
  <c r="CM25" i="9"/>
  <c r="DL25" i="9"/>
  <c r="CD25" i="9"/>
  <c r="BV25" i="9"/>
  <c r="DM99" i="9"/>
  <c r="BW99" i="9"/>
  <c r="CN99" i="9"/>
  <c r="CE99" i="9"/>
  <c r="DB99" i="9"/>
  <c r="DV99" i="9"/>
  <c r="DV92" i="9"/>
  <c r="CE92" i="9"/>
  <c r="DB92" i="9"/>
  <c r="BW92" i="9"/>
  <c r="DM92" i="9"/>
  <c r="CN92" i="9"/>
  <c r="CM72" i="9"/>
  <c r="DL72" i="9"/>
  <c r="DU72" i="9"/>
  <c r="CD72" i="9"/>
  <c r="DA72" i="9"/>
  <c r="BV72" i="9"/>
  <c r="CE76" i="9"/>
  <c r="CN76" i="9"/>
  <c r="DV76" i="9"/>
  <c r="DM76" i="9"/>
  <c r="DB76" i="9"/>
  <c r="BW76" i="9"/>
  <c r="CO85" i="9"/>
  <c r="G85" i="9" s="1"/>
  <c r="DW85" i="9"/>
  <c r="I85" i="9" s="1"/>
  <c r="DC85" i="9"/>
  <c r="AU85" i="9" s="1"/>
  <c r="DN85" i="9"/>
  <c r="H85" i="9" s="1"/>
  <c r="CF85" i="9"/>
  <c r="F85" i="9" s="1"/>
  <c r="CD69" i="9"/>
  <c r="DU69" i="9"/>
  <c r="CM69" i="9"/>
  <c r="DL69" i="9"/>
  <c r="DA69" i="9"/>
  <c r="BV69" i="9"/>
  <c r="CE29" i="9"/>
  <c r="DB29" i="9"/>
  <c r="DV29" i="9"/>
  <c r="CN29" i="9"/>
  <c r="BW29" i="9"/>
  <c r="DM29" i="9"/>
  <c r="CM60" i="9"/>
  <c r="DU60" i="9"/>
  <c r="CD60" i="9"/>
  <c r="DA60" i="9"/>
  <c r="DL60" i="9"/>
  <c r="BV60" i="9"/>
  <c r="CC89" i="9"/>
  <c r="CZ89" i="9"/>
  <c r="CL89" i="9"/>
  <c r="DT89" i="9"/>
  <c r="DK89" i="9"/>
  <c r="BU89" i="9"/>
  <c r="CN71" i="9"/>
  <c r="BW71" i="9"/>
  <c r="DM71" i="9"/>
  <c r="DB71" i="9"/>
  <c r="DV71" i="9"/>
  <c r="CE71" i="9"/>
  <c r="CZ39" i="9"/>
  <c r="CL39" i="9"/>
  <c r="DT39" i="9"/>
  <c r="CC39" i="9"/>
  <c r="DK39" i="9"/>
  <c r="BU39" i="9"/>
  <c r="CE17" i="9"/>
  <c r="DM17" i="9"/>
  <c r="DB17" i="9"/>
  <c r="CN17" i="9"/>
  <c r="BW17" i="9"/>
  <c r="DV17" i="9"/>
  <c r="DC27" i="9"/>
  <c r="AU27" i="9" s="1"/>
  <c r="DW27" i="9"/>
  <c r="I27" i="9" s="1"/>
  <c r="CF27" i="9"/>
  <c r="F27" i="9" s="1"/>
  <c r="CO27" i="9"/>
  <c r="G27" i="9" s="1"/>
  <c r="DN27" i="9"/>
  <c r="H27" i="9" s="1"/>
  <c r="DV96" i="9"/>
  <c r="DB96" i="9"/>
  <c r="DM96" i="9"/>
  <c r="CE96" i="9"/>
  <c r="CN96" i="9"/>
  <c r="BW96" i="9"/>
  <c r="DA28" i="9"/>
  <c r="DU28" i="9"/>
  <c r="CM28" i="9"/>
  <c r="CD28" i="9"/>
  <c r="DL28" i="9"/>
  <c r="BV28" i="9"/>
  <c r="CO53" i="9"/>
  <c r="G53" i="9" s="1"/>
  <c r="DW53" i="9"/>
  <c r="I53" i="9" s="1"/>
  <c r="DN53" i="9"/>
  <c r="H53" i="9" s="1"/>
  <c r="DC53" i="9"/>
  <c r="AU53" i="9" s="1"/>
  <c r="CF53" i="9"/>
  <c r="F53" i="9" s="1"/>
  <c r="CZ70" i="9"/>
  <c r="CL70" i="9"/>
  <c r="DT70" i="9"/>
  <c r="DK70" i="9"/>
  <c r="CC70" i="9"/>
  <c r="BU70" i="9"/>
  <c r="CE57" i="9"/>
  <c r="CN57" i="9"/>
  <c r="DB57" i="9"/>
  <c r="DV57" i="9"/>
  <c r="DM57" i="9"/>
  <c r="BW57" i="9"/>
  <c r="DM54" i="9"/>
  <c r="DB54" i="9"/>
  <c r="DV54" i="9"/>
  <c r="CN54" i="9"/>
  <c r="CE54" i="9"/>
  <c r="BW54" i="9"/>
  <c r="DL94" i="9"/>
  <c r="DA94" i="9"/>
  <c r="DU94" i="9"/>
  <c r="CD94" i="9"/>
  <c r="CM94" i="9"/>
  <c r="BV94" i="9"/>
  <c r="DM56" i="9"/>
  <c r="DB56" i="9"/>
  <c r="CE56" i="9"/>
  <c r="CN56" i="9"/>
  <c r="DV56" i="9"/>
  <c r="BW56" i="9"/>
  <c r="DB50" i="9"/>
  <c r="CE50" i="9"/>
  <c r="DM50" i="9"/>
  <c r="DV50" i="9"/>
  <c r="BW50" i="9"/>
  <c r="CN50" i="9"/>
  <c r="CO18" i="9"/>
  <c r="G18" i="9" s="1"/>
  <c r="CF18" i="9"/>
  <c r="F18" i="9" s="1"/>
  <c r="DN18" i="9"/>
  <c r="H18" i="9" s="1"/>
  <c r="DW18" i="9"/>
  <c r="I18" i="9" s="1"/>
  <c r="DC18" i="9"/>
  <c r="AU18" i="9" s="1"/>
  <c r="DM68" i="9"/>
  <c r="DB68" i="9"/>
  <c r="CN68" i="9"/>
  <c r="CE68" i="9"/>
  <c r="DV68" i="9"/>
  <c r="BW68" i="9"/>
  <c r="CN64" i="9"/>
  <c r="DV64" i="9"/>
  <c r="DM64" i="9"/>
  <c r="DB64" i="9"/>
  <c r="CE64" i="9"/>
  <c r="BW64" i="9"/>
  <c r="DM86" i="9"/>
  <c r="DB86" i="9"/>
  <c r="CE86" i="9"/>
  <c r="DV86" i="9"/>
  <c r="CN86" i="9"/>
  <c r="BW86" i="9"/>
  <c r="DB43" i="9"/>
  <c r="CE43" i="9"/>
  <c r="DM43" i="9"/>
  <c r="CN43" i="9"/>
  <c r="DV43" i="9"/>
  <c r="BW43" i="9"/>
  <c r="DL26" i="9"/>
  <c r="CD26" i="9"/>
  <c r="CM26" i="9"/>
  <c r="DA26" i="9"/>
  <c r="DU26" i="9"/>
  <c r="BV26" i="9"/>
  <c r="CO36" i="9"/>
  <c r="G36" i="9" s="1"/>
  <c r="CF36" i="9"/>
  <c r="F36" i="9" s="1"/>
  <c r="DN36" i="9"/>
  <c r="H36" i="9" s="1"/>
  <c r="DC36" i="9"/>
  <c r="AU36" i="9" s="1"/>
  <c r="DW36" i="9"/>
  <c r="I36" i="9" s="1"/>
  <c r="CL23" i="9"/>
  <c r="CC23" i="9"/>
  <c r="DK23" i="9"/>
  <c r="CZ23" i="9"/>
  <c r="DT23" i="9"/>
  <c r="BU23" i="9"/>
  <c r="CM41" i="9"/>
  <c r="DA41" i="9"/>
  <c r="DU41" i="9"/>
  <c r="DL41" i="9"/>
  <c r="CD41" i="9"/>
  <c r="BV41" i="9"/>
  <c r="CM93" i="9"/>
  <c r="CD93" i="9"/>
  <c r="DA93" i="9"/>
  <c r="DU93" i="9"/>
  <c r="DL93" i="9"/>
  <c r="BV93" i="9"/>
  <c r="DL21" i="9"/>
  <c r="DA21" i="9"/>
  <c r="CM21" i="9"/>
  <c r="DU21" i="9"/>
  <c r="CD21" i="9"/>
  <c r="BV21" i="9"/>
  <c r="CE75" i="9"/>
  <c r="DV75" i="9"/>
  <c r="DB75" i="9"/>
  <c r="CN75" i="9"/>
  <c r="BW75" i="9"/>
  <c r="DM75" i="9"/>
  <c r="DN59" i="9"/>
  <c r="H59" i="9" s="1"/>
  <c r="CF59" i="9"/>
  <c r="F59" i="9" s="1"/>
  <c r="DC59" i="9"/>
  <c r="AU59" i="9" s="1"/>
  <c r="CO59" i="9"/>
  <c r="G59" i="9" s="1"/>
  <c r="DW59" i="9"/>
  <c r="I59" i="9" s="1"/>
  <c r="DA37" i="9"/>
  <c r="DU37" i="9"/>
  <c r="DL37" i="9"/>
  <c r="CM37" i="9"/>
  <c r="CD37" i="9"/>
  <c r="BV37" i="9"/>
  <c r="CE73" i="9"/>
  <c r="DV73" i="9"/>
  <c r="CN73" i="9"/>
  <c r="DM73" i="9"/>
  <c r="DB73" i="9"/>
  <c r="BW73" i="9"/>
  <c r="AK27" i="4"/>
  <c r="F18" i="4"/>
  <c r="AU45" i="4"/>
  <c r="AU59" i="6"/>
  <c r="N27" i="6"/>
  <c r="O27" i="6"/>
  <c r="AB27" i="4"/>
  <c r="AE27" i="6"/>
  <c r="P27" i="4"/>
  <c r="AN28" i="6"/>
  <c r="R27" i="4"/>
  <c r="T27" i="6"/>
  <c r="AQ26" i="6"/>
  <c r="AH26" i="4"/>
  <c r="P22" i="6"/>
  <c r="G27" i="6"/>
  <c r="H84" i="6"/>
  <c r="G53" i="4"/>
  <c r="I53" i="6"/>
  <c r="I22" i="6"/>
  <c r="AU40" i="4"/>
  <c r="AU36" i="4"/>
  <c r="H78" i="4"/>
  <c r="G84" i="6"/>
  <c r="AU18" i="6"/>
  <c r="G18" i="6"/>
  <c r="F18" i="6"/>
  <c r="I78" i="4"/>
  <c r="I78" i="6"/>
  <c r="F59" i="4"/>
  <c r="F85" i="4"/>
  <c r="G36" i="6"/>
  <c r="I22" i="4"/>
  <c r="G85" i="6"/>
  <c r="F84" i="6"/>
  <c r="H27" i="6"/>
  <c r="AU85" i="6"/>
  <c r="F36" i="4"/>
  <c r="F45" i="4"/>
  <c r="F78" i="6"/>
  <c r="H59" i="4"/>
  <c r="F40" i="6"/>
  <c r="AN27" i="4"/>
  <c r="M27" i="6"/>
  <c r="AT26" i="6"/>
  <c r="I84" i="6"/>
  <c r="H85" i="6"/>
  <c r="H22" i="4"/>
  <c r="I27" i="4"/>
  <c r="G45" i="6"/>
  <c r="G53" i="6"/>
  <c r="G18" i="4"/>
  <c r="F22" i="4"/>
  <c r="H45" i="4"/>
  <c r="F59" i="6"/>
  <c r="AU59" i="4"/>
  <c r="I45" i="6"/>
  <c r="G78" i="4"/>
  <c r="I85" i="6"/>
  <c r="AU36" i="6"/>
  <c r="N27" i="4"/>
  <c r="V27" i="4"/>
  <c r="AK28" i="6"/>
  <c r="S27" i="6"/>
  <c r="AH26" i="6"/>
  <c r="F36" i="6"/>
  <c r="G22" i="4"/>
  <c r="I40" i="4"/>
  <c r="G59" i="4"/>
  <c r="AU84" i="6"/>
  <c r="F53" i="4"/>
  <c r="I27" i="6"/>
  <c r="H78" i="6"/>
  <c r="AU45" i="6"/>
  <c r="I36" i="6"/>
  <c r="AU53" i="6"/>
  <c r="H53" i="4"/>
  <c r="AU27" i="6"/>
  <c r="R27" i="6"/>
  <c r="Q27" i="4"/>
  <c r="AB27" i="6"/>
  <c r="AE27" i="4"/>
  <c r="AN27" i="6"/>
  <c r="S27" i="4"/>
  <c r="M27" i="4"/>
  <c r="Q27" i="6"/>
  <c r="AT26" i="4"/>
  <c r="Y27" i="4"/>
  <c r="P23" i="6"/>
  <c r="AU53" i="4"/>
  <c r="H36" i="6"/>
  <c r="F84" i="4"/>
  <c r="H84" i="4"/>
  <c r="F27" i="4"/>
  <c r="I59" i="4"/>
  <c r="F40" i="4"/>
  <c r="AU18" i="4"/>
  <c r="I18" i="6"/>
  <c r="G45" i="4"/>
  <c r="G59" i="6"/>
  <c r="I59" i="6"/>
  <c r="G40" i="4"/>
  <c r="G22" i="6"/>
  <c r="F53" i="6"/>
  <c r="G40" i="6"/>
  <c r="H36" i="4"/>
  <c r="F27" i="6"/>
  <c r="I45" i="4"/>
  <c r="H18" i="4"/>
  <c r="I18" i="4"/>
  <c r="H18" i="6"/>
  <c r="H40" i="4"/>
  <c r="G36" i="4"/>
  <c r="H45" i="6"/>
  <c r="H59" i="6"/>
  <c r="G27" i="4"/>
  <c r="T27" i="4"/>
  <c r="V27" i="6"/>
  <c r="K27" i="6"/>
  <c r="AK28" i="4"/>
  <c r="AK27" i="6"/>
  <c r="P26" i="6"/>
  <c r="Y27" i="6"/>
  <c r="AU22" i="6"/>
  <c r="G84" i="4"/>
  <c r="AU78" i="6"/>
  <c r="F22" i="6"/>
  <c r="H85" i="4"/>
  <c r="AU27" i="4"/>
  <c r="F85" i="6"/>
  <c r="AU84" i="4"/>
  <c r="AU78" i="4"/>
  <c r="I40" i="6"/>
  <c r="I36" i="4"/>
  <c r="G78" i="6"/>
  <c r="I85" i="4"/>
  <c r="O27" i="4"/>
  <c r="K27" i="4"/>
  <c r="AN28" i="4"/>
  <c r="AQ26" i="4"/>
  <c r="P25" i="6"/>
  <c r="I53" i="4"/>
  <c r="AU22" i="4"/>
  <c r="H40" i="6"/>
  <c r="H22" i="6"/>
  <c r="F78" i="4"/>
  <c r="AU40" i="6"/>
  <c r="H27" i="4"/>
  <c r="G85" i="4"/>
  <c r="AU85" i="4"/>
  <c r="I84" i="4"/>
  <c r="F45" i="6"/>
  <c r="H53" i="6"/>
  <c r="DV66" i="9" l="1"/>
  <c r="V28" i="9"/>
  <c r="V31" i="9" s="1"/>
  <c r="Q28" i="9"/>
  <c r="Q31" i="9" s="1"/>
  <c r="AY28" i="9"/>
  <c r="AY29" i="9" s="1"/>
  <c r="AY30" i="9" s="1"/>
  <c r="M28" i="9"/>
  <c r="N28" i="9"/>
  <c r="AZ28" i="9"/>
  <c r="AZ31" i="9" s="1"/>
  <c r="AZ29" i="9"/>
  <c r="AZ30" i="9" s="1"/>
  <c r="T28" i="9"/>
  <c r="T29" i="9" s="1"/>
  <c r="T30" i="9" s="1"/>
  <c r="AX28" i="9"/>
  <c r="AX31" i="9" s="1"/>
  <c r="AX29" i="9"/>
  <c r="AX30" i="9" s="1"/>
  <c r="AK29" i="9"/>
  <c r="AW28" i="9"/>
  <c r="AW29" i="9" s="1"/>
  <c r="AW30" i="9" s="1"/>
  <c r="S28" i="9"/>
  <c r="S31" i="9" s="1"/>
  <c r="S29" i="9"/>
  <c r="S30" i="9" s="1"/>
  <c r="K28" i="9"/>
  <c r="K29" i="9" s="1"/>
  <c r="K30" i="9" s="1"/>
  <c r="R28" i="9"/>
  <c r="R31" i="9" s="1"/>
  <c r="R29" i="9"/>
  <c r="P28" i="9"/>
  <c r="P29" i="9" s="1"/>
  <c r="P30" i="9" s="1"/>
  <c r="Q29" i="9"/>
  <c r="Q30" i="9" s="1"/>
  <c r="AE29" i="9"/>
  <c r="O28" i="9"/>
  <c r="O29" i="9" s="1"/>
  <c r="O30" i="9" s="1"/>
  <c r="AN29" i="9"/>
  <c r="V29" i="9"/>
  <c r="V30" i="9" s="1"/>
  <c r="AV28" i="9"/>
  <c r="AH27" i="9"/>
  <c r="AH29" i="9" s="1"/>
  <c r="AE28" i="9"/>
  <c r="AE30" i="9" s="1"/>
  <c r="Y28" i="9"/>
  <c r="Y29" i="9" s="1"/>
  <c r="AQ27" i="9"/>
  <c r="AB28" i="9"/>
  <c r="AB29" i="9" s="1"/>
  <c r="AH28" i="9"/>
  <c r="AV27" i="9"/>
  <c r="AT27" i="9"/>
  <c r="AT28" i="9" s="1"/>
  <c r="CN66" i="9"/>
  <c r="DM66" i="9"/>
  <c r="BW66" i="9"/>
  <c r="DB66" i="9"/>
  <c r="BW21" i="9"/>
  <c r="DM21" i="9"/>
  <c r="DB21" i="9"/>
  <c r="DV21" i="9"/>
  <c r="CE21" i="9"/>
  <c r="CN21" i="9"/>
  <c r="DM41" i="9"/>
  <c r="CN41" i="9"/>
  <c r="DV41" i="9"/>
  <c r="CE41" i="9"/>
  <c r="DB41" i="9"/>
  <c r="BW41" i="9"/>
  <c r="DM94" i="9"/>
  <c r="CE94" i="9"/>
  <c r="DB94" i="9"/>
  <c r="DV94" i="9"/>
  <c r="CN94" i="9"/>
  <c r="BW94" i="9"/>
  <c r="CO57" i="9"/>
  <c r="G57" i="9" s="1"/>
  <c r="DW57" i="9"/>
  <c r="I57" i="9" s="1"/>
  <c r="DN57" i="9"/>
  <c r="H57" i="9" s="1"/>
  <c r="CF57" i="9"/>
  <c r="F57" i="9" s="1"/>
  <c r="DC57" i="9"/>
  <c r="AU57" i="9" s="1"/>
  <c r="DU39" i="9"/>
  <c r="CD39" i="9"/>
  <c r="CM39" i="9"/>
  <c r="DA39" i="9"/>
  <c r="DL39" i="9"/>
  <c r="BV39" i="9"/>
  <c r="CM89" i="9"/>
  <c r="CD89" i="9"/>
  <c r="DU89" i="9"/>
  <c r="DL89" i="9"/>
  <c r="DA89" i="9"/>
  <c r="BV89" i="9"/>
  <c r="BV16" i="9"/>
  <c r="DA16" i="9"/>
  <c r="CD16" i="9"/>
  <c r="CM16" i="9"/>
  <c r="DU16" i="9"/>
  <c r="DL16" i="9"/>
  <c r="CO79" i="9"/>
  <c r="G79" i="9" s="1"/>
  <c r="CF79" i="9"/>
  <c r="F79" i="9" s="1"/>
  <c r="DC79" i="9"/>
  <c r="AU79" i="9" s="1"/>
  <c r="DW79" i="9"/>
  <c r="I79" i="9" s="1"/>
  <c r="DN79" i="9"/>
  <c r="H79" i="9" s="1"/>
  <c r="DW33" i="9"/>
  <c r="I33" i="9" s="1"/>
  <c r="CO33" i="9"/>
  <c r="G33" i="9" s="1"/>
  <c r="DN33" i="9"/>
  <c r="H33" i="9" s="1"/>
  <c r="DC33" i="9"/>
  <c r="AU33" i="9" s="1"/>
  <c r="CF33" i="9"/>
  <c r="F33" i="9" s="1"/>
  <c r="DM83" i="9"/>
  <c r="CN83" i="9"/>
  <c r="DV83" i="9"/>
  <c r="BW83" i="9"/>
  <c r="DB83" i="9"/>
  <c r="CE83" i="9"/>
  <c r="CO88" i="9"/>
  <c r="G88" i="9" s="1"/>
  <c r="DN88" i="9"/>
  <c r="H88" i="9" s="1"/>
  <c r="CF88" i="9"/>
  <c r="F88" i="9" s="1"/>
  <c r="DW88" i="9"/>
  <c r="I88" i="9" s="1"/>
  <c r="DC88" i="9"/>
  <c r="AU88" i="9" s="1"/>
  <c r="DN87" i="9"/>
  <c r="H87" i="9" s="1"/>
  <c r="DC87" i="9"/>
  <c r="AU87" i="9" s="1"/>
  <c r="DW87" i="9"/>
  <c r="I87" i="9" s="1"/>
  <c r="CO87" i="9"/>
  <c r="G87" i="9" s="1"/>
  <c r="CF87" i="9"/>
  <c r="F87" i="9" s="1"/>
  <c r="CO73" i="9"/>
  <c r="G73" i="9" s="1"/>
  <c r="DC73" i="9"/>
  <c r="AU73" i="9" s="1"/>
  <c r="DW73" i="9"/>
  <c r="I73" i="9" s="1"/>
  <c r="DN73" i="9"/>
  <c r="H73" i="9" s="1"/>
  <c r="CF73" i="9"/>
  <c r="F73" i="9" s="1"/>
  <c r="DV26" i="9"/>
  <c r="DB26" i="9"/>
  <c r="CE26" i="9"/>
  <c r="CN26" i="9"/>
  <c r="DM26" i="9"/>
  <c r="BW26" i="9"/>
  <c r="DN86" i="9"/>
  <c r="H86" i="9" s="1"/>
  <c r="CO86" i="9"/>
  <c r="G86" i="9" s="1"/>
  <c r="CF86" i="9"/>
  <c r="F86" i="9" s="1"/>
  <c r="DC86" i="9"/>
  <c r="AU86" i="9" s="1"/>
  <c r="DW86" i="9"/>
  <c r="I86" i="9" s="1"/>
  <c r="DN68" i="9"/>
  <c r="H68" i="9" s="1"/>
  <c r="DW68" i="9"/>
  <c r="I68" i="9" s="1"/>
  <c r="CO68" i="9"/>
  <c r="G68" i="9" s="1"/>
  <c r="CF68" i="9"/>
  <c r="F68" i="9" s="1"/>
  <c r="DC68" i="9"/>
  <c r="AU68" i="9" s="1"/>
  <c r="DW50" i="9"/>
  <c r="I50" i="9" s="1"/>
  <c r="CF50" i="9"/>
  <c r="F50" i="9" s="1"/>
  <c r="DN50" i="9"/>
  <c r="H50" i="9" s="1"/>
  <c r="DC50" i="9"/>
  <c r="AU50" i="9" s="1"/>
  <c r="CO50" i="9"/>
  <c r="G50" i="9" s="1"/>
  <c r="CN28" i="9"/>
  <c r="DV28" i="9"/>
  <c r="DM28" i="9"/>
  <c r="DB28" i="9"/>
  <c r="CE28" i="9"/>
  <c r="BW28" i="9"/>
  <c r="CF29" i="9"/>
  <c r="F29" i="9" s="1"/>
  <c r="DN29" i="9"/>
  <c r="H29" i="9" s="1"/>
  <c r="DC29" i="9"/>
  <c r="AU29" i="9" s="1"/>
  <c r="DW29" i="9"/>
  <c r="I29" i="9" s="1"/>
  <c r="CO29" i="9"/>
  <c r="G29" i="9" s="1"/>
  <c r="CF76" i="9"/>
  <c r="F76" i="9" s="1"/>
  <c r="CO76" i="9"/>
  <c r="G76" i="9" s="1"/>
  <c r="DN76" i="9"/>
  <c r="H76" i="9" s="1"/>
  <c r="DW76" i="9"/>
  <c r="I76" i="9" s="1"/>
  <c r="DC76" i="9"/>
  <c r="AU76" i="9" s="1"/>
  <c r="DM25" i="9"/>
  <c r="CN25" i="9"/>
  <c r="CE25" i="9"/>
  <c r="BW25" i="9"/>
  <c r="DV25" i="9"/>
  <c r="DB25" i="9"/>
  <c r="DW55" i="9"/>
  <c r="I55" i="9" s="1"/>
  <c r="CF55" i="9"/>
  <c r="F55" i="9" s="1"/>
  <c r="CO55" i="9"/>
  <c r="G55" i="9" s="1"/>
  <c r="DC55" i="9"/>
  <c r="AU55" i="9" s="1"/>
  <c r="DN55" i="9"/>
  <c r="H55" i="9" s="1"/>
  <c r="CN38" i="9"/>
  <c r="CE38" i="9"/>
  <c r="DM38" i="9"/>
  <c r="DB38" i="9"/>
  <c r="DV38" i="9"/>
  <c r="BW38" i="9"/>
  <c r="CO24" i="9"/>
  <c r="G24" i="9" s="1"/>
  <c r="CF24" i="9"/>
  <c r="F24" i="9" s="1"/>
  <c r="DN24" i="9"/>
  <c r="H24" i="9" s="1"/>
  <c r="DC24" i="9"/>
  <c r="AU24" i="9" s="1"/>
  <c r="DW24" i="9"/>
  <c r="I24" i="9" s="1"/>
  <c r="DV51" i="9"/>
  <c r="CE51" i="9"/>
  <c r="CN51" i="9"/>
  <c r="DB51" i="9"/>
  <c r="DM51" i="9"/>
  <c r="BW51" i="9"/>
  <c r="DC81" i="9"/>
  <c r="AU81" i="9" s="1"/>
  <c r="DN81" i="9"/>
  <c r="H81" i="9" s="1"/>
  <c r="DW81" i="9"/>
  <c r="I81" i="9" s="1"/>
  <c r="CO81" i="9"/>
  <c r="G81" i="9" s="1"/>
  <c r="CF81" i="9"/>
  <c r="F81" i="9" s="1"/>
  <c r="DB49" i="9"/>
  <c r="DV49" i="9"/>
  <c r="CN49" i="9"/>
  <c r="DM49" i="9"/>
  <c r="CE49" i="9"/>
  <c r="BW49" i="9"/>
  <c r="DB93" i="9"/>
  <c r="DM93" i="9"/>
  <c r="DV93" i="9"/>
  <c r="CN93" i="9"/>
  <c r="CE93" i="9"/>
  <c r="BW93" i="9"/>
  <c r="DA23" i="9"/>
  <c r="CM23" i="9"/>
  <c r="CD23" i="9"/>
  <c r="DU23" i="9"/>
  <c r="DL23" i="9"/>
  <c r="BV23" i="9"/>
  <c r="DW56" i="9"/>
  <c r="I56" i="9" s="1"/>
  <c r="DC56" i="9"/>
  <c r="AU56" i="9" s="1"/>
  <c r="DN56" i="9"/>
  <c r="H56" i="9" s="1"/>
  <c r="CO56" i="9"/>
  <c r="G56" i="9" s="1"/>
  <c r="CF56" i="9"/>
  <c r="F56" i="9" s="1"/>
  <c r="CF54" i="9"/>
  <c r="F54" i="9" s="1"/>
  <c r="DN54" i="9"/>
  <c r="H54" i="9" s="1"/>
  <c r="CO54" i="9"/>
  <c r="G54" i="9" s="1"/>
  <c r="DW54" i="9"/>
  <c r="I54" i="9" s="1"/>
  <c r="DC54" i="9"/>
  <c r="AU54" i="9" s="1"/>
  <c r="DA70" i="9"/>
  <c r="CD70" i="9"/>
  <c r="DL70" i="9"/>
  <c r="DU70" i="9"/>
  <c r="CM70" i="9"/>
  <c r="BV70" i="9"/>
  <c r="DN71" i="9"/>
  <c r="H71" i="9" s="1"/>
  <c r="CO71" i="9"/>
  <c r="G71" i="9" s="1"/>
  <c r="CF71" i="9"/>
  <c r="F71" i="9" s="1"/>
  <c r="DW71" i="9"/>
  <c r="I71" i="9" s="1"/>
  <c r="DC71" i="9"/>
  <c r="AU71" i="9" s="1"/>
  <c r="DV60" i="9"/>
  <c r="DM60" i="9"/>
  <c r="CN60" i="9"/>
  <c r="DB60" i="9"/>
  <c r="CE60" i="9"/>
  <c r="BW60" i="9"/>
  <c r="DM69" i="9"/>
  <c r="CE69" i="9"/>
  <c r="DB69" i="9"/>
  <c r="BW69" i="9"/>
  <c r="CN69" i="9"/>
  <c r="DV69" i="9"/>
  <c r="DN20" i="9"/>
  <c r="H20" i="9" s="1"/>
  <c r="DC20" i="9"/>
  <c r="AU20" i="9" s="1"/>
  <c r="CF20" i="9"/>
  <c r="F20" i="9" s="1"/>
  <c r="DW20" i="9"/>
  <c r="I20" i="9" s="1"/>
  <c r="CO20" i="9"/>
  <c r="G20" i="9" s="1"/>
  <c r="CN82" i="9"/>
  <c r="CE82" i="9"/>
  <c r="BW82" i="9"/>
  <c r="DV82" i="9"/>
  <c r="DB82" i="9"/>
  <c r="DM82" i="9"/>
  <c r="CN42" i="9"/>
  <c r="DV42" i="9"/>
  <c r="CE42" i="9"/>
  <c r="DM42" i="9"/>
  <c r="DB42" i="9"/>
  <c r="BW42" i="9"/>
  <c r="DV58" i="9"/>
  <c r="DB58" i="9"/>
  <c r="CE58" i="9"/>
  <c r="DM58" i="9"/>
  <c r="BW58" i="9"/>
  <c r="CN58" i="9"/>
  <c r="CN91" i="9"/>
  <c r="DB91" i="9"/>
  <c r="DV91" i="9"/>
  <c r="CE91" i="9"/>
  <c r="DM91" i="9"/>
  <c r="BW91" i="9"/>
  <c r="DM37" i="9"/>
  <c r="DB37" i="9"/>
  <c r="CN37" i="9"/>
  <c r="CE37" i="9"/>
  <c r="DV37" i="9"/>
  <c r="BW37" i="9"/>
  <c r="DN75" i="9"/>
  <c r="H75" i="9" s="1"/>
  <c r="CO75" i="9"/>
  <c r="G75" i="9" s="1"/>
  <c r="CF75" i="9"/>
  <c r="F75" i="9" s="1"/>
  <c r="DC75" i="9"/>
  <c r="AU75" i="9" s="1"/>
  <c r="DW75" i="9"/>
  <c r="I75" i="9" s="1"/>
  <c r="CO43" i="9"/>
  <c r="G43" i="9" s="1"/>
  <c r="DC43" i="9"/>
  <c r="AU43" i="9" s="1"/>
  <c r="DN43" i="9"/>
  <c r="H43" i="9" s="1"/>
  <c r="CF43" i="9"/>
  <c r="F43" i="9" s="1"/>
  <c r="DW43" i="9"/>
  <c r="I43" i="9" s="1"/>
  <c r="DC64" i="9"/>
  <c r="AU64" i="9" s="1"/>
  <c r="CF64" i="9"/>
  <c r="F64" i="9" s="1"/>
  <c r="DW64" i="9"/>
  <c r="I64" i="9" s="1"/>
  <c r="CO64" i="9"/>
  <c r="G64" i="9" s="1"/>
  <c r="DN64" i="9"/>
  <c r="H64" i="9" s="1"/>
  <c r="DW96" i="9"/>
  <c r="I96" i="9" s="1"/>
  <c r="DN96" i="9"/>
  <c r="H96" i="9" s="1"/>
  <c r="CF96" i="9"/>
  <c r="F96" i="9" s="1"/>
  <c r="CO96" i="9"/>
  <c r="G96" i="9" s="1"/>
  <c r="DC96" i="9"/>
  <c r="AU96" i="9" s="1"/>
  <c r="DC17" i="9"/>
  <c r="AU17" i="9" s="1"/>
  <c r="CO17" i="9"/>
  <c r="G17" i="9" s="1"/>
  <c r="CF17" i="9"/>
  <c r="F17" i="9" s="1"/>
  <c r="DW17" i="9"/>
  <c r="I17" i="9" s="1"/>
  <c r="DN17" i="9"/>
  <c r="H17" i="9" s="1"/>
  <c r="DB72" i="9"/>
  <c r="BW72" i="9"/>
  <c r="DV72" i="9"/>
  <c r="DM72" i="9"/>
  <c r="CN72" i="9"/>
  <c r="CE72" i="9"/>
  <c r="CF92" i="9"/>
  <c r="F92" i="9" s="1"/>
  <c r="DW92" i="9"/>
  <c r="I92" i="9" s="1"/>
  <c r="CO92" i="9"/>
  <c r="G92" i="9" s="1"/>
  <c r="DC92" i="9"/>
  <c r="AU92" i="9" s="1"/>
  <c r="DN92" i="9"/>
  <c r="H92" i="9" s="1"/>
  <c r="DC99" i="9"/>
  <c r="AU99" i="9" s="1"/>
  <c r="DW99" i="9"/>
  <c r="I99" i="9" s="1"/>
  <c r="CF99" i="9"/>
  <c r="F99" i="9" s="1"/>
  <c r="DN99" i="9"/>
  <c r="H99" i="9" s="1"/>
  <c r="CO99" i="9"/>
  <c r="G99" i="9" s="1"/>
  <c r="DM98" i="9"/>
  <c r="CN98" i="9"/>
  <c r="CE98" i="9"/>
  <c r="DB98" i="9"/>
  <c r="DV98" i="9"/>
  <c r="BW98" i="9"/>
  <c r="CE90" i="9"/>
  <c r="DV90" i="9"/>
  <c r="CN90" i="9"/>
  <c r="BW90" i="9"/>
  <c r="DB90" i="9"/>
  <c r="DM90" i="9"/>
  <c r="DC35" i="9"/>
  <c r="AU35" i="9" s="1"/>
  <c r="DW35" i="9"/>
  <c r="I35" i="9" s="1"/>
  <c r="CF35" i="9"/>
  <c r="F35" i="9" s="1"/>
  <c r="CO35" i="9"/>
  <c r="G35" i="9" s="1"/>
  <c r="DN35" i="9"/>
  <c r="H35" i="9" s="1"/>
  <c r="CF31" i="9"/>
  <c r="F31" i="9" s="1"/>
  <c r="DN31" i="9"/>
  <c r="H31" i="9" s="1"/>
  <c r="DC31" i="9"/>
  <c r="AU31" i="9" s="1"/>
  <c r="CO31" i="9"/>
  <c r="G31" i="9" s="1"/>
  <c r="DW31" i="9"/>
  <c r="I31" i="9" s="1"/>
  <c r="DB80" i="9"/>
  <c r="BW80" i="9"/>
  <c r="DV80" i="9"/>
  <c r="CE80" i="9"/>
  <c r="CN80" i="9"/>
  <c r="DM80" i="9"/>
  <c r="DA67" i="9"/>
  <c r="CD67" i="9"/>
  <c r="DL67" i="9"/>
  <c r="CM67" i="9"/>
  <c r="DU67" i="9"/>
  <c r="BV67" i="9"/>
  <c r="CN44" i="9"/>
  <c r="BW44" i="9"/>
  <c r="DB44" i="9"/>
  <c r="DV44" i="9"/>
  <c r="CE44" i="9"/>
  <c r="DM44" i="9"/>
  <c r="DM34" i="9"/>
  <c r="BW34" i="9"/>
  <c r="CE34" i="9"/>
  <c r="DV34" i="9"/>
  <c r="DB34" i="9"/>
  <c r="CN34" i="9"/>
  <c r="DV19" i="9"/>
  <c r="CE19" i="9"/>
  <c r="DB19" i="9"/>
  <c r="BW19" i="9"/>
  <c r="CN19" i="9"/>
  <c r="DM19" i="9"/>
  <c r="V28" i="6"/>
  <c r="Q31" i="4"/>
  <c r="S30" i="6"/>
  <c r="T30" i="4"/>
  <c r="O30" i="6"/>
  <c r="V30" i="4"/>
  <c r="AK29" i="4"/>
  <c r="P28" i="4"/>
  <c r="AN29" i="6"/>
  <c r="S28" i="4"/>
  <c r="O28" i="4"/>
  <c r="M28" i="4"/>
  <c r="R29" i="6"/>
  <c r="P29" i="4"/>
  <c r="K29" i="6"/>
  <c r="Q29" i="6"/>
  <c r="O29" i="4"/>
  <c r="AH27" i="6"/>
  <c r="AE28" i="4"/>
  <c r="AT28" i="4"/>
  <c r="AH28" i="6"/>
  <c r="AT27" i="6"/>
  <c r="I92" i="6"/>
  <c r="F96" i="4"/>
  <c r="I31" i="6"/>
  <c r="H24" i="6"/>
  <c r="G76" i="6"/>
  <c r="I86" i="4"/>
  <c r="H68" i="4"/>
  <c r="H54" i="6"/>
  <c r="H29" i="4"/>
  <c r="AU86" i="6"/>
  <c r="H73" i="6"/>
  <c r="AU73" i="4"/>
  <c r="AU33" i="4"/>
  <c r="AU57" i="6"/>
  <c r="I31" i="4"/>
  <c r="F35" i="4"/>
  <c r="H79" i="6"/>
  <c r="G92" i="6"/>
  <c r="I68" i="4"/>
  <c r="AU88" i="6"/>
  <c r="I33" i="6"/>
  <c r="F20" i="6"/>
  <c r="F43" i="6"/>
  <c r="G20" i="4"/>
  <c r="H54" i="4"/>
  <c r="G56" i="4"/>
  <c r="AU87" i="4"/>
  <c r="AU71" i="4"/>
  <c r="AU96" i="6"/>
  <c r="I24" i="6"/>
  <c r="I64" i="6"/>
  <c r="G75" i="4"/>
  <c r="AU64" i="6"/>
  <c r="H29" i="6"/>
  <c r="AU86" i="4"/>
  <c r="H87" i="4"/>
  <c r="AU87" i="6"/>
  <c r="H50" i="6"/>
  <c r="F86" i="6"/>
  <c r="G88" i="4"/>
  <c r="F79" i="6"/>
  <c r="I79" i="6"/>
  <c r="AU31" i="6"/>
  <c r="AU35" i="6"/>
  <c r="AU92" i="4"/>
  <c r="I17" i="4"/>
  <c r="F92" i="6"/>
  <c r="G55" i="4"/>
  <c r="I88" i="4"/>
  <c r="G79" i="4"/>
  <c r="G31" i="4"/>
  <c r="F29" i="6"/>
  <c r="AU71" i="6"/>
  <c r="F54" i="4"/>
  <c r="G24" i="4"/>
  <c r="I55" i="4"/>
  <c r="F99" i="4"/>
  <c r="I56" i="4"/>
  <c r="AU24" i="6"/>
  <c r="H81" i="4"/>
  <c r="F76" i="4"/>
  <c r="G68" i="4"/>
  <c r="F87" i="6"/>
  <c r="G73" i="4"/>
  <c r="G96" i="6"/>
  <c r="G64" i="6"/>
  <c r="H56" i="4"/>
  <c r="F88" i="4"/>
  <c r="F54" i="6"/>
  <c r="F76" i="6"/>
  <c r="F87" i="4"/>
  <c r="H17" i="6"/>
  <c r="AU43" i="6"/>
  <c r="G29" i="6"/>
  <c r="G20" i="6"/>
  <c r="H71" i="6"/>
  <c r="AU56" i="6"/>
  <c r="I76" i="4"/>
  <c r="H68" i="6"/>
  <c r="AU17" i="4"/>
  <c r="H73" i="4"/>
  <c r="I50" i="6"/>
  <c r="G79" i="6"/>
  <c r="H31" i="4"/>
  <c r="V31" i="4"/>
  <c r="T31" i="6"/>
  <c r="T30" i="6"/>
  <c r="Q30" i="6"/>
  <c r="R30" i="6"/>
  <c r="V30" i="6"/>
  <c r="Q28" i="6"/>
  <c r="AE29" i="4"/>
  <c r="S28" i="6"/>
  <c r="R28" i="4"/>
  <c r="V29" i="4"/>
  <c r="N28" i="6"/>
  <c r="S29" i="4"/>
  <c r="AB29" i="6"/>
  <c r="K29" i="4"/>
  <c r="Y29" i="6"/>
  <c r="P28" i="6"/>
  <c r="AH27" i="4"/>
  <c r="AE28" i="6"/>
  <c r="AT28" i="6"/>
  <c r="AH28" i="4"/>
  <c r="AU73" i="6"/>
  <c r="AU33" i="6"/>
  <c r="AU57" i="4"/>
  <c r="H55" i="4"/>
  <c r="H75" i="6"/>
  <c r="G71" i="6"/>
  <c r="H81" i="6"/>
  <c r="F24" i="6"/>
  <c r="I57" i="6"/>
  <c r="I54" i="6"/>
  <c r="F81" i="4"/>
  <c r="AU43" i="4"/>
  <c r="F55" i="6"/>
  <c r="AU29" i="4"/>
  <c r="H86" i="6"/>
  <c r="G86" i="4"/>
  <c r="I35" i="4"/>
  <c r="I86" i="6"/>
  <c r="G96" i="4"/>
  <c r="G81" i="6"/>
  <c r="G55" i="6"/>
  <c r="F68" i="4"/>
  <c r="H57" i="6"/>
  <c r="G35" i="4"/>
  <c r="I99" i="4"/>
  <c r="F17" i="4"/>
  <c r="AU96" i="4"/>
  <c r="AU75" i="6"/>
  <c r="H17" i="4"/>
  <c r="AU88" i="4"/>
  <c r="I79" i="4"/>
  <c r="AU31" i="4"/>
  <c r="AU35" i="4"/>
  <c r="G86" i="6"/>
  <c r="I54" i="4"/>
  <c r="F81" i="6"/>
  <c r="H76" i="4"/>
  <c r="G29" i="4"/>
  <c r="H64" i="6"/>
  <c r="H24" i="4"/>
  <c r="G76" i="4"/>
  <c r="H76" i="6"/>
  <c r="G50" i="6"/>
  <c r="I73" i="6"/>
  <c r="H88" i="6"/>
  <c r="F75" i="4"/>
  <c r="F68" i="6"/>
  <c r="G68" i="6"/>
  <c r="H92" i="4"/>
  <c r="G64" i="4"/>
  <c r="AU75" i="4"/>
  <c r="F43" i="4"/>
  <c r="G33" i="4"/>
  <c r="AU55" i="4"/>
  <c r="AU68" i="4"/>
  <c r="AU68" i="6"/>
  <c r="AU92" i="6"/>
  <c r="F73" i="6"/>
  <c r="F33" i="6"/>
  <c r="I35" i="6"/>
  <c r="Q28" i="4"/>
  <c r="V31" i="6"/>
  <c r="R31" i="6"/>
  <c r="K30" i="4"/>
  <c r="Q30" i="4"/>
  <c r="S30" i="4"/>
  <c r="T28" i="4"/>
  <c r="K28" i="4"/>
  <c r="AE29" i="6"/>
  <c r="T28" i="6"/>
  <c r="Q29" i="4"/>
  <c r="V29" i="6"/>
  <c r="N28" i="4"/>
  <c r="R29" i="4"/>
  <c r="AB29" i="4"/>
  <c r="AE30" i="6"/>
  <c r="Y29" i="4"/>
  <c r="Y28" i="6"/>
  <c r="AB28" i="6"/>
  <c r="AQ27" i="6"/>
  <c r="AH29" i="6"/>
  <c r="P27" i="6"/>
  <c r="F55" i="4"/>
  <c r="AU29" i="6"/>
  <c r="H86" i="4"/>
  <c r="F64" i="6"/>
  <c r="AU99" i="6"/>
  <c r="G17" i="6"/>
  <c r="H64" i="4"/>
  <c r="F64" i="4"/>
  <c r="F24" i="4"/>
  <c r="H96" i="6"/>
  <c r="G43" i="4"/>
  <c r="F73" i="4"/>
  <c r="I20" i="4"/>
  <c r="AU54" i="4"/>
  <c r="I24" i="4"/>
  <c r="H55" i="6"/>
  <c r="I76" i="6"/>
  <c r="I68" i="6"/>
  <c r="I96" i="6"/>
  <c r="I75" i="4"/>
  <c r="H20" i="6"/>
  <c r="F71" i="4"/>
  <c r="I50" i="4"/>
  <c r="G87" i="6"/>
  <c r="F33" i="4"/>
  <c r="G33" i="6"/>
  <c r="H87" i="6"/>
  <c r="I87" i="6"/>
  <c r="F50" i="4"/>
  <c r="I33" i="4"/>
  <c r="G50" i="4"/>
  <c r="I73" i="4"/>
  <c r="H88" i="4"/>
  <c r="I96" i="4"/>
  <c r="H96" i="4"/>
  <c r="G43" i="6"/>
  <c r="AU20" i="4"/>
  <c r="I71" i="6"/>
  <c r="AU50" i="4"/>
  <c r="H75" i="4"/>
  <c r="G71" i="4"/>
  <c r="F31" i="6"/>
  <c r="F56" i="6"/>
  <c r="AU81" i="6"/>
  <c r="I29" i="6"/>
  <c r="F29" i="4"/>
  <c r="G73" i="6"/>
  <c r="F17" i="6"/>
  <c r="I81" i="4"/>
  <c r="H71" i="4"/>
  <c r="AU56" i="4"/>
  <c r="AU55" i="6"/>
  <c r="I87" i="4"/>
  <c r="H79" i="4"/>
  <c r="G57" i="6"/>
  <c r="F31" i="4"/>
  <c r="H99" i="4"/>
  <c r="H57" i="4"/>
  <c r="G35" i="6"/>
  <c r="I99" i="6"/>
  <c r="G56" i="6"/>
  <c r="AU17" i="6"/>
  <c r="I43" i="4"/>
  <c r="F75" i="6"/>
  <c r="F20" i="4"/>
  <c r="H43" i="6"/>
  <c r="G81" i="4"/>
  <c r="I81" i="6"/>
  <c r="AU20" i="6"/>
  <c r="AU79" i="6"/>
  <c r="F56" i="4"/>
  <c r="I29" i="4"/>
  <c r="F57" i="4"/>
  <c r="F99" i="6"/>
  <c r="H99" i="6"/>
  <c r="G17" i="4"/>
  <c r="I64" i="4"/>
  <c r="F71" i="6"/>
  <c r="G54" i="6"/>
  <c r="I75" i="6"/>
  <c r="I43" i="6"/>
  <c r="F50" i="6"/>
  <c r="G87" i="4"/>
  <c r="G31" i="6"/>
  <c r="H20" i="4"/>
  <c r="V28" i="4"/>
  <c r="S31" i="4"/>
  <c r="R31" i="4"/>
  <c r="K30" i="6"/>
  <c r="O30" i="4"/>
  <c r="P30" i="4"/>
  <c r="AK29" i="6"/>
  <c r="K28" i="6"/>
  <c r="AN29" i="4"/>
  <c r="R28" i="6"/>
  <c r="O28" i="6"/>
  <c r="M28" i="6"/>
  <c r="T29" i="6"/>
  <c r="S29" i="6"/>
  <c r="T29" i="4"/>
  <c r="AE30" i="4"/>
  <c r="O29" i="6"/>
  <c r="Y28" i="4"/>
  <c r="AB28" i="4"/>
  <c r="AQ27" i="4"/>
  <c r="AH29" i="4"/>
  <c r="AT27" i="4"/>
  <c r="I20" i="6"/>
  <c r="AU54" i="6"/>
  <c r="H56" i="6"/>
  <c r="F86" i="4"/>
  <c r="G88" i="6"/>
  <c r="F79" i="4"/>
  <c r="I57" i="4"/>
  <c r="H31" i="6"/>
  <c r="H33" i="6"/>
  <c r="F57" i="6"/>
  <c r="H35" i="6"/>
  <c r="I71" i="4"/>
  <c r="I92" i="4"/>
  <c r="F96" i="6"/>
  <c r="AU64" i="4"/>
  <c r="H43" i="4"/>
  <c r="I17" i="6"/>
  <c r="G99" i="6"/>
  <c r="F35" i="6"/>
  <c r="G99" i="4"/>
  <c r="G92" i="4"/>
  <c r="F88" i="6"/>
  <c r="I56" i="6"/>
  <c r="AU24" i="4"/>
  <c r="H50" i="4"/>
  <c r="AU50" i="6"/>
  <c r="AU76" i="4"/>
  <c r="G57" i="4"/>
  <c r="AU81" i="4"/>
  <c r="H33" i="4"/>
  <c r="H35" i="4"/>
  <c r="F92" i="4"/>
  <c r="AU99" i="4"/>
  <c r="I55" i="6"/>
  <c r="G75" i="6"/>
  <c r="G54" i="4"/>
  <c r="AU79" i="4"/>
  <c r="AU76" i="6"/>
  <c r="G24" i="6"/>
  <c r="I88" i="6"/>
  <c r="H92" i="6"/>
  <c r="R30" i="9" l="1"/>
  <c r="AY31" i="9"/>
  <c r="AE32" i="9"/>
  <c r="K31" i="9"/>
  <c r="T31" i="9"/>
  <c r="P31" i="9"/>
  <c r="AW31" i="9"/>
  <c r="O31" i="9"/>
  <c r="AV30" i="9"/>
  <c r="AN30" i="9"/>
  <c r="AN31" i="9" s="1"/>
  <c r="AK30" i="9"/>
  <c r="AK32" i="9" s="1"/>
  <c r="AE31" i="9"/>
  <c r="AV29" i="9"/>
  <c r="AH30" i="9"/>
  <c r="AH32" i="9" s="1"/>
  <c r="Y30" i="9"/>
  <c r="Y32" i="9" s="1"/>
  <c r="AB30" i="9"/>
  <c r="AB31" i="9" s="1"/>
  <c r="N29" i="9"/>
  <c r="N30" i="9" s="1"/>
  <c r="M29" i="9"/>
  <c r="M30" i="9" s="1"/>
  <c r="AQ28" i="9"/>
  <c r="AT29" i="9"/>
  <c r="DC66" i="9"/>
  <c r="AU66" i="9" s="1"/>
  <c r="DW66" i="9"/>
  <c r="I66" i="9" s="1"/>
  <c r="CO66" i="9"/>
  <c r="G66" i="9" s="1"/>
  <c r="DN66" i="9"/>
  <c r="H66" i="9" s="1"/>
  <c r="CF66" i="9"/>
  <c r="F66" i="9" s="1"/>
  <c r="CO37" i="9"/>
  <c r="G37" i="9" s="1"/>
  <c r="DC37" i="9"/>
  <c r="AU37" i="9" s="1"/>
  <c r="DN37" i="9"/>
  <c r="H37" i="9" s="1"/>
  <c r="DW37" i="9"/>
  <c r="I37" i="9" s="1"/>
  <c r="CF37" i="9"/>
  <c r="F37" i="9" s="1"/>
  <c r="DV70" i="9"/>
  <c r="CN70" i="9"/>
  <c r="CE70" i="9"/>
  <c r="DM70" i="9"/>
  <c r="BW70" i="9"/>
  <c r="DB70" i="9"/>
  <c r="DM23" i="9"/>
  <c r="DV23" i="9"/>
  <c r="CN23" i="9"/>
  <c r="BW23" i="9"/>
  <c r="DB23" i="9"/>
  <c r="CE23" i="9"/>
  <c r="CO49" i="9"/>
  <c r="G49" i="9" s="1"/>
  <c r="CF49" i="9"/>
  <c r="F49" i="9" s="1"/>
  <c r="DN49" i="9"/>
  <c r="H49" i="9" s="1"/>
  <c r="DC49" i="9"/>
  <c r="AU49" i="9" s="1"/>
  <c r="DW49" i="9"/>
  <c r="I49" i="9" s="1"/>
  <c r="BW16" i="9"/>
  <c r="DV16" i="9"/>
  <c r="DB16" i="9"/>
  <c r="CE16" i="9"/>
  <c r="CN16" i="9"/>
  <c r="DM16" i="9"/>
  <c r="DN41" i="9"/>
  <c r="H41" i="9" s="1"/>
  <c r="CF41" i="9"/>
  <c r="F41" i="9" s="1"/>
  <c r="DC41" i="9"/>
  <c r="AU41" i="9" s="1"/>
  <c r="DW41" i="9"/>
  <c r="I41" i="9" s="1"/>
  <c r="CO41" i="9"/>
  <c r="G41" i="9" s="1"/>
  <c r="DC19" i="9"/>
  <c r="AU19" i="9" s="1"/>
  <c r="DN19" i="9"/>
  <c r="H19" i="9" s="1"/>
  <c r="DW19" i="9"/>
  <c r="I19" i="9" s="1"/>
  <c r="CO19" i="9"/>
  <c r="G19" i="9" s="1"/>
  <c r="CF19" i="9"/>
  <c r="F19" i="9" s="1"/>
  <c r="CF34" i="9"/>
  <c r="F34" i="9" s="1"/>
  <c r="DN34" i="9"/>
  <c r="H34" i="9" s="1"/>
  <c r="DC34" i="9"/>
  <c r="AU34" i="9" s="1"/>
  <c r="CO34" i="9"/>
  <c r="G34" i="9" s="1"/>
  <c r="DW34" i="9"/>
  <c r="I34" i="9" s="1"/>
  <c r="CN67" i="9"/>
  <c r="BW67" i="9"/>
  <c r="DB67" i="9"/>
  <c r="DM67" i="9"/>
  <c r="DV67" i="9"/>
  <c r="CE67" i="9"/>
  <c r="DN90" i="9"/>
  <c r="H90" i="9" s="1"/>
  <c r="CF90" i="9"/>
  <c r="F90" i="9" s="1"/>
  <c r="DC90" i="9"/>
  <c r="AU90" i="9" s="1"/>
  <c r="CO90" i="9"/>
  <c r="G90" i="9" s="1"/>
  <c r="DW90" i="9"/>
  <c r="I90" i="9" s="1"/>
  <c r="DN98" i="9"/>
  <c r="H98" i="9" s="1"/>
  <c r="DW98" i="9"/>
  <c r="I98" i="9" s="1"/>
  <c r="DC98" i="9"/>
  <c r="AU98" i="9" s="1"/>
  <c r="CF98" i="9"/>
  <c r="F98" i="9" s="1"/>
  <c r="CO98" i="9"/>
  <c r="G98" i="9" s="1"/>
  <c r="DW72" i="9"/>
  <c r="I72" i="9" s="1"/>
  <c r="CO72" i="9"/>
  <c r="G72" i="9" s="1"/>
  <c r="DN72" i="9"/>
  <c r="H72" i="9" s="1"/>
  <c r="DC72" i="9"/>
  <c r="AU72" i="9" s="1"/>
  <c r="CF72" i="9"/>
  <c r="F72" i="9" s="1"/>
  <c r="DN58" i="9"/>
  <c r="H58" i="9" s="1"/>
  <c r="CO58" i="9"/>
  <c r="G58" i="9" s="1"/>
  <c r="CF58" i="9"/>
  <c r="F58" i="9" s="1"/>
  <c r="DC58" i="9"/>
  <c r="AU58" i="9" s="1"/>
  <c r="DW58" i="9"/>
  <c r="I58" i="9" s="1"/>
  <c r="DW69" i="9"/>
  <c r="I69" i="9" s="1"/>
  <c r="DC69" i="9"/>
  <c r="AU69" i="9" s="1"/>
  <c r="DN69" i="9"/>
  <c r="H69" i="9" s="1"/>
  <c r="CO69" i="9"/>
  <c r="G69" i="9" s="1"/>
  <c r="CF69" i="9"/>
  <c r="F69" i="9" s="1"/>
  <c r="DW60" i="9"/>
  <c r="I60" i="9" s="1"/>
  <c r="DC60" i="9"/>
  <c r="AU60" i="9" s="1"/>
  <c r="CF60" i="9"/>
  <c r="F60" i="9" s="1"/>
  <c r="DN60" i="9"/>
  <c r="H60" i="9" s="1"/>
  <c r="CO60" i="9"/>
  <c r="G60" i="9" s="1"/>
  <c r="CO28" i="9"/>
  <c r="G28" i="9" s="1"/>
  <c r="DC28" i="9"/>
  <c r="AU28" i="9" s="1"/>
  <c r="CF28" i="9"/>
  <c r="F28" i="9" s="1"/>
  <c r="DN28" i="9"/>
  <c r="H28" i="9" s="1"/>
  <c r="DW28" i="9"/>
  <c r="I28" i="9" s="1"/>
  <c r="CO83" i="9"/>
  <c r="G83" i="9" s="1"/>
  <c r="CF83" i="9"/>
  <c r="F83" i="9" s="1"/>
  <c r="DN83" i="9"/>
  <c r="H83" i="9" s="1"/>
  <c r="DC83" i="9"/>
  <c r="AU83" i="9" s="1"/>
  <c r="DW83" i="9"/>
  <c r="I83" i="9" s="1"/>
  <c r="DV89" i="9"/>
  <c r="CN89" i="9"/>
  <c r="CE89" i="9"/>
  <c r="BW89" i="9"/>
  <c r="DM89" i="9"/>
  <c r="DB89" i="9"/>
  <c r="DW91" i="9"/>
  <c r="I91" i="9" s="1"/>
  <c r="DN91" i="9"/>
  <c r="H91" i="9" s="1"/>
  <c r="DC91" i="9"/>
  <c r="AU91" i="9" s="1"/>
  <c r="CF91" i="9"/>
  <c r="F91" i="9" s="1"/>
  <c r="CO91" i="9"/>
  <c r="G91" i="9" s="1"/>
  <c r="CF42" i="9"/>
  <c r="F42" i="9" s="1"/>
  <c r="DN42" i="9"/>
  <c r="H42" i="9" s="1"/>
  <c r="DW42" i="9"/>
  <c r="I42" i="9" s="1"/>
  <c r="DC42" i="9"/>
  <c r="AU42" i="9" s="1"/>
  <c r="CO42" i="9"/>
  <c r="G42" i="9" s="1"/>
  <c r="DC93" i="9"/>
  <c r="AU93" i="9" s="1"/>
  <c r="CO93" i="9"/>
  <c r="G93" i="9" s="1"/>
  <c r="CF93" i="9"/>
  <c r="F93" i="9" s="1"/>
  <c r="DW93" i="9"/>
  <c r="I93" i="9" s="1"/>
  <c r="DN93" i="9"/>
  <c r="H93" i="9" s="1"/>
  <c r="DW38" i="9"/>
  <c r="I38" i="9" s="1"/>
  <c r="DN38" i="9"/>
  <c r="H38" i="9" s="1"/>
  <c r="CO38" i="9"/>
  <c r="G38" i="9" s="1"/>
  <c r="CF38" i="9"/>
  <c r="F38" i="9" s="1"/>
  <c r="DC38" i="9"/>
  <c r="AU38" i="9" s="1"/>
  <c r="CF26" i="9"/>
  <c r="F26" i="9" s="1"/>
  <c r="CO26" i="9"/>
  <c r="G26" i="9" s="1"/>
  <c r="DN26" i="9"/>
  <c r="H26" i="9" s="1"/>
  <c r="DW26" i="9"/>
  <c r="I26" i="9" s="1"/>
  <c r="DC26" i="9"/>
  <c r="AU26" i="9" s="1"/>
  <c r="DN94" i="9"/>
  <c r="H94" i="9" s="1"/>
  <c r="DW94" i="9"/>
  <c r="I94" i="9" s="1"/>
  <c r="CF94" i="9"/>
  <c r="F94" i="9" s="1"/>
  <c r="DC94" i="9"/>
  <c r="AU94" i="9" s="1"/>
  <c r="CO94" i="9"/>
  <c r="G94" i="9" s="1"/>
  <c r="CO44" i="9"/>
  <c r="G44" i="9" s="1"/>
  <c r="CF44" i="9"/>
  <c r="F44" i="9" s="1"/>
  <c r="DN44" i="9"/>
  <c r="H44" i="9" s="1"/>
  <c r="DC44" i="9"/>
  <c r="AU44" i="9" s="1"/>
  <c r="DW44" i="9"/>
  <c r="I44" i="9" s="1"/>
  <c r="DW80" i="9"/>
  <c r="I80" i="9" s="1"/>
  <c r="DN80" i="9"/>
  <c r="H80" i="9" s="1"/>
  <c r="CF80" i="9"/>
  <c r="F80" i="9" s="1"/>
  <c r="CO80" i="9"/>
  <c r="G80" i="9" s="1"/>
  <c r="DC80" i="9"/>
  <c r="AU80" i="9" s="1"/>
  <c r="DC82" i="9"/>
  <c r="AU82" i="9" s="1"/>
  <c r="CF82" i="9"/>
  <c r="F82" i="9" s="1"/>
  <c r="DW82" i="9"/>
  <c r="I82" i="9" s="1"/>
  <c r="CO82" i="9"/>
  <c r="G82" i="9" s="1"/>
  <c r="DN82" i="9"/>
  <c r="H82" i="9" s="1"/>
  <c r="DC51" i="9"/>
  <c r="AU51" i="9" s="1"/>
  <c r="CO51" i="9"/>
  <c r="G51" i="9" s="1"/>
  <c r="DN51" i="9"/>
  <c r="H51" i="9" s="1"/>
  <c r="CF51" i="9"/>
  <c r="F51" i="9" s="1"/>
  <c r="DW51" i="9"/>
  <c r="I51" i="9" s="1"/>
  <c r="CF25" i="9"/>
  <c r="F25" i="9" s="1"/>
  <c r="DW25" i="9"/>
  <c r="I25" i="9" s="1"/>
  <c r="DC25" i="9"/>
  <c r="AU25" i="9" s="1"/>
  <c r="DN25" i="9"/>
  <c r="H25" i="9" s="1"/>
  <c r="CO25" i="9"/>
  <c r="G25" i="9" s="1"/>
  <c r="DM39" i="9"/>
  <c r="DB39" i="9"/>
  <c r="DV39" i="9"/>
  <c r="CN39" i="9"/>
  <c r="CE39" i="9"/>
  <c r="BW39" i="9"/>
  <c r="DC21" i="9"/>
  <c r="AU21" i="9" s="1"/>
  <c r="DW21" i="9"/>
  <c r="I21" i="9" s="1"/>
  <c r="CF21" i="9"/>
  <c r="F21" i="9" s="1"/>
  <c r="CO21" i="9"/>
  <c r="G21" i="9" s="1"/>
  <c r="DN21" i="9"/>
  <c r="H21" i="9" s="1"/>
  <c r="O31" i="6"/>
  <c r="Q31" i="6"/>
  <c r="K31" i="4"/>
  <c r="Y32" i="6"/>
  <c r="AH32" i="4"/>
  <c r="N30" i="6"/>
  <c r="M30" i="6"/>
  <c r="AB31" i="6"/>
  <c r="P29" i="6"/>
  <c r="AH30" i="4"/>
  <c r="Y30" i="6"/>
  <c r="AT29" i="4"/>
  <c r="F66" i="4"/>
  <c r="AU21" i="4"/>
  <c r="G25" i="6"/>
  <c r="I37" i="6"/>
  <c r="G41" i="6"/>
  <c r="F41" i="6"/>
  <c r="H19" i="4"/>
  <c r="AU90" i="6"/>
  <c r="AU34" i="6"/>
  <c r="F19" i="4"/>
  <c r="I34" i="4"/>
  <c r="I72" i="6"/>
  <c r="G72" i="6"/>
  <c r="I90" i="4"/>
  <c r="G98" i="4"/>
  <c r="H69" i="4"/>
  <c r="AU19" i="6"/>
  <c r="H66" i="4"/>
  <c r="AU44" i="6"/>
  <c r="G44" i="6"/>
  <c r="I80" i="6"/>
  <c r="AU25" i="6"/>
  <c r="H25" i="4"/>
  <c r="F25" i="4"/>
  <c r="F21" i="4"/>
  <c r="G37" i="6"/>
  <c r="H21" i="4"/>
  <c r="I21" i="4"/>
  <c r="H49" i="4"/>
  <c r="H41" i="4"/>
  <c r="I49" i="4"/>
  <c r="AU41" i="4"/>
  <c r="H34" i="4"/>
  <c r="G38" i="4"/>
  <c r="I66" i="4"/>
  <c r="G42" i="6"/>
  <c r="H42" i="6"/>
  <c r="G93" i="4"/>
  <c r="F26" i="4"/>
  <c r="G94" i="6"/>
  <c r="I94" i="6"/>
  <c r="F44" i="6"/>
  <c r="AU82" i="6"/>
  <c r="F80" i="6"/>
  <c r="I44" i="6"/>
  <c r="AU80" i="4"/>
  <c r="F60" i="4"/>
  <c r="H82" i="6"/>
  <c r="F60" i="6"/>
  <c r="I69" i="6"/>
  <c r="I60" i="6"/>
  <c r="AU83" i="4"/>
  <c r="F42" i="6"/>
  <c r="AU91" i="4"/>
  <c r="I42" i="6"/>
  <c r="H38" i="4"/>
  <c r="I93" i="4"/>
  <c r="AU93" i="6"/>
  <c r="I38" i="4"/>
  <c r="AU26" i="6"/>
  <c r="H94" i="4"/>
  <c r="H26" i="4"/>
  <c r="F94" i="4"/>
  <c r="H80" i="4"/>
  <c r="I98" i="6"/>
  <c r="AU37" i="6"/>
  <c r="AU34" i="4"/>
  <c r="I34" i="6"/>
  <c r="AU98" i="6"/>
  <c r="H98" i="6"/>
  <c r="I58" i="4"/>
  <c r="F58" i="4"/>
  <c r="H93" i="4"/>
  <c r="H66" i="6"/>
  <c r="G80" i="6"/>
  <c r="G37" i="4"/>
  <c r="I21" i="6"/>
  <c r="AU49" i="6"/>
  <c r="F49" i="6"/>
  <c r="I51" i="4"/>
  <c r="G38" i="6"/>
  <c r="AU38" i="6"/>
  <c r="F80" i="4"/>
  <c r="AU80" i="6"/>
  <c r="AU51" i="6"/>
  <c r="H51" i="4"/>
  <c r="AU21" i="6"/>
  <c r="I37" i="4"/>
  <c r="O31" i="4"/>
  <c r="AE32" i="6"/>
  <c r="AN31" i="6"/>
  <c r="AK32" i="6"/>
  <c r="AE31" i="6"/>
  <c r="N30" i="4"/>
  <c r="M30" i="4"/>
  <c r="AB31" i="4"/>
  <c r="N29" i="6"/>
  <c r="M29" i="4"/>
  <c r="AQ28" i="4"/>
  <c r="AU66" i="6"/>
  <c r="G90" i="6"/>
  <c r="G34" i="6"/>
  <c r="F90" i="4"/>
  <c r="F72" i="6"/>
  <c r="G69" i="4"/>
  <c r="G58" i="4"/>
  <c r="AU69" i="4"/>
  <c r="I28" i="4"/>
  <c r="AU28" i="6"/>
  <c r="F69" i="4"/>
  <c r="G60" i="4"/>
  <c r="I91" i="6"/>
  <c r="H91" i="6"/>
  <c r="F83" i="4"/>
  <c r="F91" i="4"/>
  <c r="F93" i="4"/>
  <c r="F34" i="4"/>
  <c r="F37" i="6"/>
  <c r="H37" i="4"/>
  <c r="I41" i="4"/>
  <c r="F19" i="6"/>
  <c r="I72" i="4"/>
  <c r="H90" i="6"/>
  <c r="AU58" i="4"/>
  <c r="H72" i="6"/>
  <c r="G28" i="6"/>
  <c r="F82" i="4"/>
  <c r="G82" i="6"/>
  <c r="H21" i="6"/>
  <c r="H49" i="6"/>
  <c r="G49" i="6"/>
  <c r="I19" i="4"/>
  <c r="G66" i="6"/>
  <c r="H93" i="6"/>
  <c r="AU94" i="6"/>
  <c r="I44" i="4"/>
  <c r="F51" i="6"/>
  <c r="I82" i="6"/>
  <c r="G21" i="4"/>
  <c r="G25" i="4"/>
  <c r="G19" i="6"/>
  <c r="R30" i="4"/>
  <c r="S31" i="6"/>
  <c r="AE32" i="4"/>
  <c r="AN31" i="4"/>
  <c r="AK32" i="4"/>
  <c r="AE31" i="4"/>
  <c r="AN30" i="6"/>
  <c r="AK30" i="4"/>
  <c r="AB30" i="6"/>
  <c r="N29" i="4"/>
  <c r="M29" i="6"/>
  <c r="AQ28" i="6"/>
  <c r="AU66" i="4"/>
  <c r="G83" i="4"/>
  <c r="H60" i="4"/>
  <c r="H28" i="6"/>
  <c r="G91" i="6"/>
  <c r="I93" i="6"/>
  <c r="AU93" i="4"/>
  <c r="I38" i="6"/>
  <c r="AU26" i="4"/>
  <c r="G26" i="4"/>
  <c r="F38" i="4"/>
  <c r="I26" i="6"/>
  <c r="H44" i="6"/>
  <c r="AU44" i="4"/>
  <c r="G44" i="4"/>
  <c r="I80" i="4"/>
  <c r="H82" i="4"/>
  <c r="AU83" i="6"/>
  <c r="G72" i="4"/>
  <c r="I90" i="6"/>
  <c r="G98" i="6"/>
  <c r="H69" i="6"/>
  <c r="AU28" i="4"/>
  <c r="F69" i="6"/>
  <c r="G60" i="6"/>
  <c r="I91" i="4"/>
  <c r="I83" i="6"/>
  <c r="F28" i="6"/>
  <c r="H83" i="4"/>
  <c r="AU42" i="6"/>
  <c r="G42" i="4"/>
  <c r="H42" i="4"/>
  <c r="G93" i="6"/>
  <c r="F26" i="6"/>
  <c r="AU38" i="4"/>
  <c r="H41" i="6"/>
  <c r="I49" i="6"/>
  <c r="AU41" i="6"/>
  <c r="H34" i="6"/>
  <c r="AU98" i="4"/>
  <c r="H90" i="4"/>
  <c r="H98" i="4"/>
  <c r="AU58" i="6"/>
  <c r="H58" i="4"/>
  <c r="F98" i="6"/>
  <c r="AU72" i="6"/>
  <c r="AU60" i="6"/>
  <c r="G51" i="4"/>
  <c r="F66" i="6"/>
  <c r="I51" i="6"/>
  <c r="G51" i="6"/>
  <c r="I25" i="6"/>
  <c r="AU49" i="4"/>
  <c r="G49" i="4"/>
  <c r="F49" i="4"/>
  <c r="I19" i="6"/>
  <c r="G41" i="4"/>
  <c r="F41" i="4"/>
  <c r="H19" i="6"/>
  <c r="AU90" i="4"/>
  <c r="G90" i="4"/>
  <c r="G34" i="4"/>
  <c r="F90" i="6"/>
  <c r="F72" i="4"/>
  <c r="I69" i="4"/>
  <c r="I60" i="4"/>
  <c r="P31" i="4"/>
  <c r="T31" i="4"/>
  <c r="K31" i="6"/>
  <c r="Y32" i="4"/>
  <c r="AH32" i="6"/>
  <c r="P30" i="6"/>
  <c r="AN30" i="4"/>
  <c r="AK30" i="6"/>
  <c r="AB30" i="4"/>
  <c r="AH30" i="6"/>
  <c r="Y30" i="4"/>
  <c r="AT29" i="6"/>
  <c r="G66" i="4"/>
  <c r="H94" i="6"/>
  <c r="H26" i="6"/>
  <c r="F94" i="6"/>
  <c r="H80" i="6"/>
  <c r="AU51" i="4"/>
  <c r="I82" i="4"/>
  <c r="H51" i="6"/>
  <c r="G21" i="6"/>
  <c r="H25" i="6"/>
  <c r="F25" i="6"/>
  <c r="F21" i="6"/>
  <c r="F37" i="4"/>
  <c r="AU37" i="4"/>
  <c r="H37" i="6"/>
  <c r="I41" i="6"/>
  <c r="F51" i="4"/>
  <c r="I66" i="6"/>
  <c r="H91" i="4"/>
  <c r="F83" i="6"/>
  <c r="F91" i="6"/>
  <c r="F93" i="6"/>
  <c r="G26" i="6"/>
  <c r="F38" i="6"/>
  <c r="I26" i="4"/>
  <c r="H44" i="4"/>
  <c r="G94" i="4"/>
  <c r="I94" i="4"/>
  <c r="F44" i="4"/>
  <c r="AU82" i="4"/>
  <c r="F82" i="6"/>
  <c r="G80" i="4"/>
  <c r="G82" i="4"/>
  <c r="AU25" i="4"/>
  <c r="AU94" i="4"/>
  <c r="I58" i="6"/>
  <c r="H72" i="4"/>
  <c r="F58" i="6"/>
  <c r="G28" i="4"/>
  <c r="I83" i="4"/>
  <c r="F28" i="4"/>
  <c r="H83" i="6"/>
  <c r="AU42" i="4"/>
  <c r="F42" i="4"/>
  <c r="AU91" i="6"/>
  <c r="I42" i="4"/>
  <c r="H38" i="6"/>
  <c r="I25" i="4"/>
  <c r="G19" i="4"/>
  <c r="AU19" i="4"/>
  <c r="F34" i="6"/>
  <c r="I98" i="4"/>
  <c r="H58" i="6"/>
  <c r="F98" i="4"/>
  <c r="AU72" i="4"/>
  <c r="AU60" i="4"/>
  <c r="G69" i="6"/>
  <c r="G58" i="6"/>
  <c r="AU69" i="6"/>
  <c r="I28" i="6"/>
  <c r="G83" i="6"/>
  <c r="H60" i="6"/>
  <c r="H28" i="4"/>
  <c r="G91" i="4"/>
  <c r="Y31" i="9" l="1"/>
  <c r="AN32" i="9"/>
  <c r="N31" i="9"/>
  <c r="AH31" i="9"/>
  <c r="AK31" i="9"/>
  <c r="AB32" i="9"/>
  <c r="AV31" i="9"/>
  <c r="M31" i="9"/>
  <c r="AT30" i="9"/>
  <c r="AT31" i="9" s="1"/>
  <c r="AQ29" i="9"/>
  <c r="AQ30" i="9" s="1"/>
  <c r="DN39" i="9"/>
  <c r="H39" i="9" s="1"/>
  <c r="DW39" i="9"/>
  <c r="I39" i="9" s="1"/>
  <c r="CF39" i="9"/>
  <c r="F39" i="9" s="1"/>
  <c r="DC39" i="9"/>
  <c r="AU39" i="9" s="1"/>
  <c r="CO39" i="9"/>
  <c r="G39" i="9" s="1"/>
  <c r="DW16" i="9"/>
  <c r="I16" i="9" s="1"/>
  <c r="DC16" i="9"/>
  <c r="AU16" i="9" s="1"/>
  <c r="CF16" i="9"/>
  <c r="F16" i="9" s="1"/>
  <c r="CO16" i="9"/>
  <c r="G16" i="9" s="1"/>
  <c r="DN16" i="9"/>
  <c r="H16" i="9" s="1"/>
  <c r="CF23" i="9"/>
  <c r="F23" i="9" s="1"/>
  <c r="DW23" i="9"/>
  <c r="I23" i="9" s="1"/>
  <c r="DN23" i="9"/>
  <c r="H23" i="9" s="1"/>
  <c r="CO23" i="9"/>
  <c r="G23" i="9" s="1"/>
  <c r="DC23" i="9"/>
  <c r="AU23" i="9" s="1"/>
  <c r="CF70" i="9"/>
  <c r="F70" i="9" s="1"/>
  <c r="CO70" i="9"/>
  <c r="G70" i="9" s="1"/>
  <c r="DW70" i="9"/>
  <c r="I70" i="9" s="1"/>
  <c r="DC70" i="9"/>
  <c r="AU70" i="9" s="1"/>
  <c r="DN70" i="9"/>
  <c r="H70" i="9" s="1"/>
  <c r="DC89" i="9"/>
  <c r="AU89" i="9" s="1"/>
  <c r="CF89" i="9"/>
  <c r="F89" i="9" s="1"/>
  <c r="DN89" i="9"/>
  <c r="H89" i="9" s="1"/>
  <c r="CO89" i="9"/>
  <c r="G89" i="9" s="1"/>
  <c r="DW89" i="9"/>
  <c r="I89" i="9" s="1"/>
  <c r="DW67" i="9"/>
  <c r="I67" i="9" s="1"/>
  <c r="CF67" i="9"/>
  <c r="F67" i="9" s="1"/>
  <c r="CO67" i="9"/>
  <c r="G67" i="9" s="1"/>
  <c r="DN67" i="9"/>
  <c r="H67" i="9" s="1"/>
  <c r="DC67" i="9"/>
  <c r="AU67" i="9" s="1"/>
  <c r="AN32" i="6"/>
  <c r="H16" i="4"/>
  <c r="F23" i="6"/>
  <c r="H89" i="6"/>
  <c r="AU89" i="4"/>
  <c r="H67" i="4"/>
  <c r="Y31" i="4"/>
  <c r="AQ29" i="4"/>
  <c r="F23" i="4"/>
  <c r="G67" i="4"/>
  <c r="F70" i="6"/>
  <c r="AU67" i="6"/>
  <c r="G89" i="6"/>
  <c r="G39" i="4"/>
  <c r="I67" i="4"/>
  <c r="P31" i="6"/>
  <c r="Y31" i="6"/>
  <c r="M31" i="6"/>
  <c r="AB32" i="6"/>
  <c r="AT30" i="6"/>
  <c r="AQ29" i="6"/>
  <c r="I23" i="6"/>
  <c r="I70" i="6"/>
  <c r="F70" i="4"/>
  <c r="H70" i="4"/>
  <c r="H70" i="6"/>
  <c r="AU70" i="6"/>
  <c r="G89" i="4"/>
  <c r="AU89" i="6"/>
  <c r="H16" i="6"/>
  <c r="I89" i="6"/>
  <c r="F89" i="4"/>
  <c r="AU67" i="4"/>
  <c r="F16" i="4"/>
  <c r="F39" i="6"/>
  <c r="AU39" i="4"/>
  <c r="AK31" i="4"/>
  <c r="AT31" i="4"/>
  <c r="G39" i="6"/>
  <c r="G16" i="4"/>
  <c r="H23" i="4"/>
  <c r="G70" i="4"/>
  <c r="F89" i="6"/>
  <c r="F67" i="4"/>
  <c r="H89" i="4"/>
  <c r="I89" i="4"/>
  <c r="AK31" i="6"/>
  <c r="AQ30" i="6"/>
  <c r="F39" i="4"/>
  <c r="G23" i="4"/>
  <c r="AU23" i="4"/>
  <c r="F67" i="6"/>
  <c r="H39" i="4"/>
  <c r="M31" i="4"/>
  <c r="AT30" i="4"/>
  <c r="I23" i="4"/>
  <c r="AU70" i="4"/>
  <c r="H23" i="6"/>
  <c r="I39" i="4"/>
  <c r="AH31" i="4"/>
  <c r="AN32" i="4"/>
  <c r="AQ30" i="4"/>
  <c r="G70" i="6"/>
  <c r="I16" i="4"/>
  <c r="I39" i="6"/>
  <c r="G23" i="6"/>
  <c r="I67" i="6"/>
  <c r="AU39" i="6"/>
  <c r="F16" i="6"/>
  <c r="N31" i="4"/>
  <c r="AH31" i="6"/>
  <c r="AT31" i="6"/>
  <c r="I16" i="6"/>
  <c r="AU16" i="6"/>
  <c r="I70" i="4"/>
  <c r="H39" i="6"/>
  <c r="G16" i="6"/>
  <c r="N31" i="6"/>
  <c r="AB32" i="4"/>
  <c r="AU16" i="4"/>
  <c r="AU23" i="6"/>
  <c r="G67" i="6"/>
  <c r="H67" i="6"/>
  <c r="AT32" i="9" l="1"/>
  <c r="AQ31" i="9"/>
  <c r="AQ32" i="9" s="1"/>
  <c r="AQ32" i="4"/>
  <c r="AQ32" i="6"/>
  <c r="AT32" i="4"/>
  <c r="AQ31" i="6"/>
  <c r="AQ31" i="4"/>
  <c r="AT32" i="6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*якщо є в стандартізаповнити якщо кваліфікація є в стандарті
Ctr + Enter (перевод строки внутри ячейки)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S1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 роки (6 семестрів)
2 роки (4 семестри)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S1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 роки (6 семестрів)
2 роки (4 семестри)</t>
        </r>
      </text>
    </comment>
  </commentList>
</comments>
</file>

<file path=xl/sharedStrings.xml><?xml version="1.0" encoding="utf-8"?>
<sst xmlns="http://schemas.openxmlformats.org/spreadsheetml/2006/main" count="690" uniqueCount="340">
  <si>
    <t>TitulD</t>
  </si>
  <si>
    <t>NPd</t>
  </si>
  <si>
    <t>лист</t>
  </si>
  <si>
    <t>титульнмй лист НП денної ф.н.</t>
  </si>
  <si>
    <t>лист НП денної ф.н.</t>
  </si>
  <si>
    <t>посеместровий план</t>
  </si>
  <si>
    <t>Semestr</t>
  </si>
  <si>
    <t>TitulZ</t>
  </si>
  <si>
    <t>NPz</t>
  </si>
  <si>
    <t>титульнмй лист НП заочної ф.н.</t>
  </si>
  <si>
    <t>лист НП заочної ф.н.</t>
  </si>
  <si>
    <r>
      <t xml:space="preserve">                        “Затверджую</t>
    </r>
    <r>
      <rPr>
        <i/>
        <sz val="12"/>
        <rFont val="Times New Roman"/>
        <family val="1"/>
        <charset val="204"/>
      </rPr>
      <t>”</t>
    </r>
  </si>
  <si>
    <r>
      <t xml:space="preserve">Форма № 21
Розглянуто та схвалено на засіданні
Вченої ради університету
"___"  </t>
    </r>
    <r>
      <rPr>
        <b/>
        <u/>
        <sz val="10"/>
        <rFont val="Times New Roman"/>
        <family val="1"/>
        <charset val="204"/>
      </rPr>
      <t xml:space="preserve">           </t>
    </r>
    <r>
      <rPr>
        <b/>
        <sz val="10"/>
        <rFont val="Times New Roman"/>
        <family val="1"/>
        <charset val="204"/>
      </rPr>
      <t xml:space="preserve"> 2021р.  Протокол № ____</t>
    </r>
  </si>
  <si>
    <t xml:space="preserve">              Ректор (перший проректор)</t>
  </si>
  <si>
    <t xml:space="preserve">     ___________________________</t>
  </si>
  <si>
    <t>(підпис)         (прізвище та ініціали)</t>
  </si>
  <si>
    <r>
      <t xml:space="preserve">          “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>”</t>
    </r>
    <r>
      <rPr>
        <u/>
        <sz val="12"/>
        <rFont val="Times New Roman"/>
        <family val="1"/>
        <charset val="204"/>
      </rPr>
      <t xml:space="preserve">            </t>
    </r>
    <r>
      <rPr>
        <sz val="12"/>
        <rFont val="Times New Roman"/>
        <family val="1"/>
        <charset val="204"/>
      </rPr>
      <t xml:space="preserve"> 2021р.</t>
    </r>
  </si>
  <si>
    <t>Кваліфікація</t>
  </si>
  <si>
    <r>
      <t xml:space="preserve">  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М.П.   </t>
    </r>
    <r>
      <rPr>
        <sz val="8"/>
        <rFont val="Times New Roman"/>
        <family val="1"/>
        <charset val="204"/>
      </rPr>
      <t xml:space="preserve">                                                                                                                  </t>
    </r>
  </si>
  <si>
    <r>
      <t>ЗАПОРІЗЬКИЙ НАЦІОНАЛЬНИЙ ТЕХНІЧНИЙ УНІВЕРСИТЕТ</t>
    </r>
    <r>
      <rPr>
        <b/>
        <sz val="8"/>
        <rFont val="Times New Roman"/>
        <family val="1"/>
        <charset val="204"/>
      </rPr>
      <t xml:space="preserve"> </t>
    </r>
  </si>
  <si>
    <t xml:space="preserve">                                                        Н А В Ч А Л Ь Н И Й  П Л АН</t>
  </si>
  <si>
    <r>
      <t>Підготовки</t>
    </r>
    <r>
      <rPr>
        <b/>
        <sz val="14"/>
        <rFont val="Times New Roman"/>
        <family val="1"/>
        <charset val="204"/>
      </rPr>
      <t/>
    </r>
  </si>
  <si>
    <t>з галузі знань</t>
  </si>
  <si>
    <t>Термін навчання</t>
  </si>
  <si>
    <t>1,5 років (3 семестра)</t>
  </si>
  <si>
    <t xml:space="preserve">                                                                                                      </t>
  </si>
  <si>
    <t>(назва освітнього ступеня)</t>
  </si>
  <si>
    <t>(шифр і назва галузі знань)</t>
  </si>
  <si>
    <t xml:space="preserve">   (навчальні роки (семестри))</t>
  </si>
  <si>
    <t xml:space="preserve">на основі </t>
  </si>
  <si>
    <t>повної загальної середньої освіти</t>
  </si>
  <si>
    <t>за спеціальністю</t>
  </si>
  <si>
    <t>(код і назва  спеціальності)</t>
  </si>
  <si>
    <t>за освітньою програмою (спеціалізацією)</t>
  </si>
  <si>
    <t>(назва освітньої програми (спеціалізації))</t>
  </si>
  <si>
    <t>(назва освітнього ступеня (рівня))</t>
  </si>
  <si>
    <t xml:space="preserve">                                                  Форма навчання </t>
  </si>
  <si>
    <t>денна</t>
  </si>
  <si>
    <t>(денна, заочна (дистанційна))</t>
  </si>
  <si>
    <t>2021 рік вступу</t>
  </si>
  <si>
    <t xml:space="preserve">                                                                                 І . ГРАФІК ОСВІТНЬОГО ПРОЦЕСУ</t>
  </si>
  <si>
    <t>Курс</t>
  </si>
  <si>
    <t xml:space="preserve">  Вересень</t>
  </si>
  <si>
    <t xml:space="preserve">   Жовтень</t>
  </si>
  <si>
    <t xml:space="preserve">   Листопад</t>
  </si>
  <si>
    <t xml:space="preserve">   Грудень</t>
  </si>
  <si>
    <t xml:space="preserve">    Січень</t>
  </si>
  <si>
    <t xml:space="preserve">  Лютий</t>
  </si>
  <si>
    <t xml:space="preserve">  Березень</t>
  </si>
  <si>
    <t xml:space="preserve">   Квітень</t>
  </si>
  <si>
    <t xml:space="preserve">  Травень</t>
  </si>
  <si>
    <t xml:space="preserve">  Червень</t>
  </si>
  <si>
    <t xml:space="preserve">   Липень</t>
  </si>
  <si>
    <t xml:space="preserve">  Серпень</t>
  </si>
  <si>
    <t>Т</t>
  </si>
  <si>
    <t>ТР</t>
  </si>
  <si>
    <t>С</t>
  </si>
  <si>
    <t>К</t>
  </si>
  <si>
    <t>Р</t>
  </si>
  <si>
    <t>П</t>
  </si>
  <si>
    <t>Д</t>
  </si>
  <si>
    <t>ПОЗНАЧЕННЯ: Т – теоретичне навч.; І – індивідуальна робота; Р – рубіжний (поточ.) контроль; С – екзаменаційна сесія; П – практика; К – канікули; А – атестація; Д – дипломування.</t>
  </si>
  <si>
    <t xml:space="preserve">                               </t>
  </si>
  <si>
    <r>
      <t xml:space="preserve">             </t>
    </r>
    <r>
      <rPr>
        <b/>
        <sz val="12"/>
        <rFont val="Times New Roman"/>
        <family val="1"/>
        <charset val="204"/>
      </rPr>
      <t>II. ЗВЕДЕНІ ДАНІ ПРО БЮДЖЕТ ЧАСУ, тижні</t>
    </r>
  </si>
  <si>
    <t>ІІІ. ПРАКТИКА</t>
  </si>
  <si>
    <t>IV.  АТЕСТАЦІЯ</t>
  </si>
  <si>
    <t>Теор. навчання</t>
  </si>
  <si>
    <t>Рубіжний
(поточний) контроль (Р)</t>
  </si>
  <si>
    <t>Індиві дуальна робота (І)</t>
  </si>
  <si>
    <t>Екзам. сесія (С)</t>
  </si>
  <si>
    <t>Практика (П)</t>
  </si>
  <si>
    <t>Атестація (А)</t>
  </si>
  <si>
    <t>Дипломування (Д)</t>
  </si>
  <si>
    <t>Канікули (К)</t>
  </si>
  <si>
    <t>Разом</t>
  </si>
  <si>
    <t>Назва практики</t>
  </si>
  <si>
    <t>Семестр</t>
  </si>
  <si>
    <t>Тижні</t>
  </si>
  <si>
    <t>Назва
навчальної
 дисципліни 
(№ п/п)</t>
  </si>
  <si>
    <t>Форма
 атестації
(екзамен,
дипломування)</t>
  </si>
  <si>
    <t>Дипломування</t>
  </si>
  <si>
    <t>Переддипломна практика</t>
  </si>
  <si>
    <t>UGtR</t>
  </si>
  <si>
    <t>семестр</t>
  </si>
  <si>
    <t>тижд.</t>
  </si>
  <si>
    <t>V. ПЛАН ОСВІТЬНОГО ПРОЦЕСУ</t>
  </si>
  <si>
    <t xml:space="preserve">№ п/п </t>
  </si>
  <si>
    <t>Шифр за ОП</t>
  </si>
  <si>
    <t>Розподіл за семестрами</t>
  </si>
  <si>
    <t>кількість</t>
  </si>
  <si>
    <t>Кількість кредитів ECTS</t>
  </si>
  <si>
    <t>Кількість годин</t>
  </si>
  <si>
    <t>Розподіл аудиторних занять на тиждень за семестрами (напівсеместрами) та кредитів ECTS за курсами і семестрами</t>
  </si>
  <si>
    <t>Кафедра (скорочена назва)</t>
  </si>
  <si>
    <t xml:space="preserve">примітка
</t>
  </si>
  <si>
    <t>Загальний обсяг</t>
  </si>
  <si>
    <t>Аудиторних</t>
  </si>
  <si>
    <t>Самостійна робота</t>
  </si>
  <si>
    <t xml:space="preserve"> I курс</t>
  </si>
  <si>
    <t xml:space="preserve"> II курс</t>
  </si>
  <si>
    <t xml:space="preserve"> III курс</t>
  </si>
  <si>
    <t xml:space="preserve"> IV курс</t>
  </si>
  <si>
    <t xml:space="preserve">НАЗВА НАВЧАЛЬНОЇ
ДИСЦИПЛІНИ
</t>
  </si>
  <si>
    <t>Екзамени</t>
  </si>
  <si>
    <t>Заліки
(д -диф. заліки)</t>
  </si>
  <si>
    <t>Курсові</t>
  </si>
  <si>
    <t>РГР, РГЗ, ІДЗ</t>
  </si>
  <si>
    <t>Контрольні роботи</t>
  </si>
  <si>
    <t>контрольних робіт</t>
  </si>
  <si>
    <t>Всього</t>
  </si>
  <si>
    <t>у тому числі</t>
  </si>
  <si>
    <t>проекти</t>
  </si>
  <si>
    <t>роботи</t>
  </si>
  <si>
    <t>Лекції</t>
  </si>
  <si>
    <t>Лабораторні
(комп. практ.)</t>
  </si>
  <si>
    <t>Практичні</t>
  </si>
  <si>
    <t>Семінарські</t>
  </si>
  <si>
    <t>Інші</t>
  </si>
  <si>
    <t>ауд. год.</t>
  </si>
  <si>
    <t>кред.сем</t>
  </si>
  <si>
    <t>1</t>
  </si>
  <si>
    <t>3_2</t>
  </si>
  <si>
    <t>3_3</t>
  </si>
  <si>
    <t>21_2</t>
  </si>
  <si>
    <t>Кількість екзаменів</t>
  </si>
  <si>
    <t>Кількість заліків</t>
  </si>
  <si>
    <t>Кількість курсових проектів (КП)</t>
  </si>
  <si>
    <t>Кількість курсових робіт (КР)</t>
  </si>
  <si>
    <t>Кількість розрахунково-графічних робіт (РГР), розрахунково-графічних завдань (РГЗ), індивідуальних домашніх завдань (ІДЗ)</t>
  </si>
  <si>
    <t>Кількість контрольних робіт</t>
  </si>
  <si>
    <t>Декан факультету  ____________  _________________________________</t>
  </si>
  <si>
    <t xml:space="preserve">                                                                      (підпис)                                                (прізвище та ініціали)</t>
  </si>
  <si>
    <t>Гарант освітньої програми  ____________  _________________________________</t>
  </si>
  <si>
    <t xml:space="preserve">                                                                                                 (підпис)                                           (прізвище та ініціали)          </t>
  </si>
  <si>
    <t>з</t>
  </si>
  <si>
    <t>1 - вкл. до навч. плану</t>
  </si>
  <si>
    <t>частини циклу</t>
  </si>
  <si>
    <t>кафедра</t>
  </si>
  <si>
    <t>Найменування дисциплін</t>
  </si>
  <si>
    <t>Самостійна робота
студентів</t>
  </si>
  <si>
    <t>примітка</t>
  </si>
  <si>
    <t xml:space="preserve">Семестр                  </t>
  </si>
  <si>
    <t>Лабораторні
(комп'ютерний
практикум)</t>
  </si>
  <si>
    <t>форма контролю</t>
  </si>
  <si>
    <t>кількість РГР РГЗ ІДЗ</t>
  </si>
  <si>
    <t>кількість контрольних робіт</t>
  </si>
  <si>
    <t>кількість контрольних робіт для заочн.</t>
  </si>
  <si>
    <t>е.п.</t>
  </si>
  <si>
    <t>д.з.</t>
  </si>
  <si>
    <t>B</t>
  </si>
  <si>
    <t>C</t>
  </si>
  <si>
    <t>Фзк  /  Фізики</t>
  </si>
  <si>
    <t>шифр НП</t>
  </si>
  <si>
    <t>ОК  /  НОРМАТИВНА ЧАСТИНА</t>
  </si>
  <si>
    <t>ВК  /  ВИБІРКОВА ЧАСТИНА</t>
  </si>
  <si>
    <t>A</t>
  </si>
  <si>
    <t>Лекції, год на тиждень</t>
  </si>
  <si>
    <t>Практичні, год на тиждень</t>
  </si>
  <si>
    <t>Лабораторні
(комп'ютерний
практикум), год на тиждень</t>
  </si>
  <si>
    <t>Семінарські, год на тиждень</t>
  </si>
  <si>
    <t>Автм  /  *Автомобілів</t>
  </si>
  <si>
    <t>БВУП  /  *Будівельного виробництва та управління проектами</t>
  </si>
  <si>
    <t>ВМ  /  Вищої математики</t>
  </si>
  <si>
    <t>ВП  /  Військової підготовки</t>
  </si>
  <si>
    <t>ДВЗ  /  *Двигунів внутрішнього згорання</t>
  </si>
  <si>
    <t>Дзн  /  *Дизайну</t>
  </si>
  <si>
    <t>ДМПТМ  /  *Деталей машин і підйомно-транспортних механізмів</t>
  </si>
  <si>
    <t>ЕА  /  *Електричних та електронних  апаратів</t>
  </si>
  <si>
    <t>ЕМ  /  *Електричних машин</t>
  </si>
  <si>
    <t>ЕПА  /  *Електроприводу та автоматизації промислових установок</t>
  </si>
  <si>
    <t>ЕПП  /  *Електропостачання промислових підприємств</t>
  </si>
  <si>
    <t>ЕТП  /  Економічної теорії та підприємництва</t>
  </si>
  <si>
    <t>Жрнл  /  *Журналістики</t>
  </si>
  <si>
    <t>ЗІ  /  *Захисту інформації</t>
  </si>
  <si>
    <t>ІМ  /  Іноземних мов</t>
  </si>
  <si>
    <t>ІМПС  /  Іноземних мов професійного спілкування</t>
  </si>
  <si>
    <t>ІТЕЗ  /  *Інформаційних технологій електронних засобів</t>
  </si>
  <si>
    <t>ІТТ  /  Інформаційних технологій в туризмі</t>
  </si>
  <si>
    <t>КАТП  /  *Конституційного, адміністративного та трудового права</t>
  </si>
  <si>
    <t>КМХТ  /  *Композиційних матеріалів хімії та технологій</t>
  </si>
  <si>
    <t>КСМ  /  *Комп’ютерних систем та мереж</t>
  </si>
  <si>
    <t>КЦМП  /  *Кримінального, цивільного та міжнародного права</t>
  </si>
  <si>
    <t>МВІ  /  *Металорізальних верстатів та інструментів</t>
  </si>
  <si>
    <t>МЕВ  /  *Міжнародних  економічних відносин</t>
  </si>
  <si>
    <t>Мндж  /  *Менеджменту</t>
  </si>
  <si>
    <t>МНЕ  /  *Мікро- та наноелектроніки</t>
  </si>
  <si>
    <t>Мркт  /  *Маркетингу та логістики</t>
  </si>
  <si>
    <t>МТ  /  *Міжнародного туризму</t>
  </si>
  <si>
    <t>МТЛВ  /  *Машин і технології ливарного виробництва</t>
  </si>
  <si>
    <t>Мхнк  /  Механіки</t>
  </si>
  <si>
    <t>НГКГ  /  Нарисної геометрії, інженерної та комп’ютерної графіки</t>
  </si>
  <si>
    <t>ОіО  /  *Облік і оподаткування</t>
  </si>
  <si>
    <t>ОМТ  /  *Обробки металів тиском</t>
  </si>
  <si>
    <t>ОПНС  /  Охорони праці і навколишнього середовища</t>
  </si>
  <si>
    <t>ОТЗВ  /  *Обладнання та технології зварювального виробництва</t>
  </si>
  <si>
    <t>ПЗ  /  *Програмних засобів</t>
  </si>
  <si>
    <t xml:space="preserve">ПМ  /  Прикладної математики </t>
  </si>
  <si>
    <t>СО  /  *Спеціальної освіти</t>
  </si>
  <si>
    <t>ПП  /  Політології та права</t>
  </si>
  <si>
    <t>Псхл  /  *Психології</t>
  </si>
  <si>
    <t>РТ  /  *Радіотехніки та телекомунікацій</t>
  </si>
  <si>
    <t>САОМ  /  *Системного аналізу та обчислювальної математики</t>
  </si>
  <si>
    <t>СР  /  *Соціальної роботи</t>
  </si>
  <si>
    <t>ТАД  /  *Технології авіаційних двигунів</t>
  </si>
  <si>
    <t>ТЗЕ  /  Теоретичної і загальної електротехніки</t>
  </si>
  <si>
    <t>ТМБ  /  *Технології машинобудування</t>
  </si>
  <si>
    <t xml:space="preserve">ТПП  /  *Теорії та практики перекладу </t>
  </si>
  <si>
    <t>ТТ  /  *Транспортних технологій</t>
  </si>
  <si>
    <t>УЗМП  /  Українознавства та загальної мовної підготовки</t>
  </si>
  <si>
    <t>УПЕП  /  *Управління  персоналом та економіки праці</t>
  </si>
  <si>
    <t>УФКС  /  *Управління фізичною культурою та спортом</t>
  </si>
  <si>
    <t>ФБСтаС  /  *Фінанси, банківська справа та страхування</t>
  </si>
  <si>
    <t>ФКОВС  /  Фізичної культури, олімпійських та неолімпійських видів спорту</t>
  </si>
  <si>
    <t>Флсф  /  Філософії</t>
  </si>
  <si>
    <t>ФМ  /  *Фізичного матеріалознавства</t>
  </si>
  <si>
    <t>ФТтаЕ  /  *Фізичної терапії та ерготерапії</t>
  </si>
  <si>
    <t>ЗПН  /  *Загальноправових та політичних наук</t>
  </si>
  <si>
    <t>ПТБД  /  *Підприємництва, торгівлі та біржової діяльності</t>
  </si>
  <si>
    <t>з.</t>
  </si>
  <si>
    <t>е.у.</t>
  </si>
  <si>
    <t>КР</t>
  </si>
  <si>
    <t>КП</t>
  </si>
  <si>
    <t>д.а.  /  державна атестація</t>
  </si>
  <si>
    <t>д.з.  /  диференційний залік</t>
  </si>
  <si>
    <t>е.п.  /  екзамен письмовий</t>
  </si>
  <si>
    <t>е.у.  /  екзамен усний</t>
  </si>
  <si>
    <t>з.  /  залік</t>
  </si>
  <si>
    <t>КП  /  курсовий проект</t>
  </si>
  <si>
    <t>КР  /  курсова робота</t>
  </si>
  <si>
    <t>д.а.</t>
  </si>
  <si>
    <t>ДВССЫЛ(СМЕЩ(Lists!$A$1;0;СТОЛБЕЦ()-1))</t>
  </si>
  <si>
    <t>кількість тижнів в семестрі</t>
  </si>
  <si>
    <t>заочне</t>
  </si>
  <si>
    <t>розрахунки</t>
  </si>
  <si>
    <t>% аудиторн</t>
  </si>
  <si>
    <t>Всього годин</t>
  </si>
  <si>
    <t>Аудиторних годин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</si>
  <si>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</si>
  <si>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</si>
  <si>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</si>
  <si>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</si>
  <si>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</si>
  <si>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</si>
  <si>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</si>
  <si>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</si>
  <si>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</si>
  <si>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</si>
  <si>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</si>
  <si>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</si>
  <si>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</si>
  <si>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</si>
  <si>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</si>
  <si>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</si>
  <si>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</si>
  <si>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</si>
  <si>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</si>
  <si>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</si>
  <si>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</si>
  <si>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</si>
  <si>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</si>
  <si>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</si>
  <si>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Всього годин за семестр</t>
  </si>
  <si>
    <t>Всього кредитів за семестр</t>
  </si>
  <si>
    <t>Всього крелитів</t>
  </si>
  <si>
    <t>ПМ</t>
  </si>
  <si>
    <t>ФКОВС</t>
  </si>
  <si>
    <t>ІТЕЗ</t>
  </si>
  <si>
    <t xml:space="preserve">_____1  /  </t>
  </si>
  <si>
    <t xml:space="preserve">_____2  /  </t>
  </si>
  <si>
    <t xml:space="preserve">_____3  /  </t>
  </si>
  <si>
    <t xml:space="preserve">_____4  /  </t>
  </si>
  <si>
    <t xml:space="preserve">_____5  /  </t>
  </si>
  <si>
    <t xml:space="preserve">_____6  /  </t>
  </si>
  <si>
    <t xml:space="preserve">_____7  /  </t>
  </si>
  <si>
    <t xml:space="preserve">_____8  /  </t>
  </si>
  <si>
    <t xml:space="preserve">_____9  /  </t>
  </si>
  <si>
    <t xml:space="preserve">_____10  /  </t>
  </si>
  <si>
    <t xml:space="preserve">_____11  /  </t>
  </si>
  <si>
    <t xml:space="preserve">_____12  /  </t>
  </si>
  <si>
    <t>ауд. годин на тиждень</t>
  </si>
  <si>
    <t>кредитів</t>
  </si>
  <si>
    <t>Іноземна мова</t>
  </si>
  <si>
    <t>Дисципліна з Г-каталога 01</t>
  </si>
  <si>
    <t>Дисципліна з Г-каталога 02</t>
  </si>
  <si>
    <t>Дисципліна з Г-каталога 03</t>
  </si>
  <si>
    <t>поменять с выбирк из 5 сем</t>
  </si>
  <si>
    <t>поменять с метролог из 4</t>
  </si>
  <si>
    <t>е., д.з., КР,КП</t>
  </si>
  <si>
    <t>Semestr!</t>
  </si>
  <si>
    <t>заочн. ауд.</t>
  </si>
  <si>
    <t>1е.п.1е.у.1д.а.</t>
  </si>
  <si>
    <t>ЕСЛИ(ЕОШИБКА(ПОИСК(СМЕЩ(списокН;BQ12-1;$BY$9);$BY$8));"";СМЕЩ(списокН;BQ12-1;$BZ$9))</t>
  </si>
  <si>
    <t>1д.з.1з.</t>
  </si>
  <si>
    <t>Дисципліна з Г-каталога 04</t>
  </si>
  <si>
    <t xml:space="preserve">  Всього за ВИБІРКОВОЮ ЧАСТИНОЮ</t>
  </si>
  <si>
    <t xml:space="preserve">  Всього за НОРМАТИВНОЮ ЧАСТИНОЮ</t>
  </si>
  <si>
    <t xml:space="preserve">     НОРМАТИВНА ЧАСТИНА</t>
  </si>
  <si>
    <t xml:space="preserve">     ВИБІРКОВА ЧАСТИНА</t>
  </si>
  <si>
    <t xml:space="preserve">  Разом за навчальним планом</t>
  </si>
  <si>
    <t>заочна</t>
  </si>
  <si>
    <t>Навчальний план</t>
  </si>
  <si>
    <t xml:space="preserve">Кваліфікація </t>
  </si>
  <si>
    <t>всього ауд. заочне</t>
  </si>
  <si>
    <t>https://drive.google.com/file/d/1qGHLSRnQplP2pf5VL5SzfySjKv1nFJDC/view?usp=sharing</t>
  </si>
  <si>
    <t>https://drive.google.com/file/d/1WOUGkdrCxc_wuvNyAVOY0s4CLY32a7va/view?usp=sharing</t>
  </si>
  <si>
    <t>кафедра:</t>
  </si>
  <si>
    <t>ОК - обов'язковий освітній компонент</t>
  </si>
  <si>
    <t>ВК - вибірковий освітній компонент</t>
  </si>
  <si>
    <t>вибрати з випадаючого списку дисципліни для 1-го семестру та 
заповнити комірки зеленого кольору
для 1-го семетру виділено строки з 11 по 19
для 2-го семетру виділено строки з 21 по 29
…
для 8-го семетру виділено строки з 81 по 89</t>
  </si>
  <si>
    <t>перевірити за всіма критеріями посеместрово</t>
  </si>
  <si>
    <t>перевірений навчальний план відправити на електронну пошту
np2021nuzp@gmail.com 
та згідно з розпорядження …</t>
  </si>
  <si>
    <t>питання та пропозиції:
телеграм @otdiplom
тел. 0504848777
Андрій Писарський</t>
  </si>
  <si>
    <t>https://drive.google.com/drive/folders/1YRgwDtGWFuj8hts0t8XdBR0UP5iRe-sb?usp=sharing</t>
  </si>
  <si>
    <t>https://zp.edu.ua/uploads/dept_nm/Nakaz_N249_vid_23.06.21.pdf</t>
  </si>
  <si>
    <t>TitulD!B25</t>
  </si>
  <si>
    <t>Semestr!AE11</t>
  </si>
  <si>
    <t>на сторінці Semestr починаючи з клітинки (ячейки)  AE11
заповнити назвами дисциплін (з Освітньої Програми (ОП),
можна торічними файлами шаблонів в pdf форматі користуватись ) та з клітинки AD11 вибрати з випадаючого списку кафедру, яка забезпечує дисципліну</t>
  </si>
  <si>
    <t xml:space="preserve">перевірити за всіма критеріями сгенерований навчальний план,
</t>
  </si>
  <si>
    <t>надрукувати сторінки:
TitulD
NPd
TitulZ
NPz</t>
  </si>
  <si>
    <t>актуальна версія НП буде доступна за посиланням:</t>
  </si>
  <si>
    <t>заповнити клітинки B1:B5 згідно ліцензії та ОП</t>
  </si>
  <si>
    <t xml:space="preserve">
(проєкт графіку за посиланням https://drive.google.com/file/d/1qGHLSRnQplP2pf5VL5SzfySjKv1nFJDC/view?usp=sharing)</t>
  </si>
  <si>
    <t xml:space="preserve">заповнити графік на сторінці TitulD (  B25  :   BA28  )
(Наказ №249 від 23.06.21 «Про затвердження графіка освітнього процесу» (PDF, 2.9 MБ) https://zp.edu.ua/uploads/dept_nm/Nakaz_N249_vid_23.06.21.pdf ) 
</t>
  </si>
  <si>
    <t>магістрів</t>
  </si>
  <si>
    <t>17 Електроніка та телекомунікації</t>
  </si>
  <si>
    <t>172 Телекомунікації та радіотехніка</t>
  </si>
  <si>
    <t>Інтелектуальні технології мікросистемної радіоелектронної техніки</t>
  </si>
  <si>
    <t>Мікропроцесорні системи керування технологічними процесами</t>
  </si>
  <si>
    <t>Мікроелектромеханіка</t>
  </si>
  <si>
    <t>Сучасні інформаційні технології в проєктуванні та виробництві РЕЗ</t>
  </si>
  <si>
    <t>ПТБД</t>
  </si>
  <si>
    <t>Організація, планування та управління промисловим виробництвом / Менеджмент підприємств радіоелектронної промисловості / Маркетинг підприємств радіоелектронної промисловості</t>
  </si>
  <si>
    <t>Інтелектуальна РЕА</t>
  </si>
  <si>
    <t>Комп`ютерні системи управління проєктами</t>
  </si>
  <si>
    <t>Методологія наукових досліджень</t>
  </si>
  <si>
    <t>ОПНС</t>
  </si>
  <si>
    <t>Цивільний захист і охорона праці в галузі / Безпека праці на підприємствах в установах і організаціях та цивільна безпека / Захист населення, територій, довкілля та виробнича безпека</t>
  </si>
  <si>
    <t>Дисципліна з Г-каталога 05</t>
  </si>
  <si>
    <t>Дисципліна з Г-каталога 06</t>
  </si>
  <si>
    <t>план магістрів потребує доопрацювання (помилки в 3 семестрі) заповнювати можна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</si>
</sst>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name val="Arial Cyr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u/>
      <sz val="10"/>
      <name val="Arial Cyr"/>
      <charset val="204"/>
    </font>
    <font>
      <b/>
      <u/>
      <sz val="12"/>
      <name val="Arial Cyr"/>
      <charset val="204"/>
    </font>
    <font>
      <b/>
      <sz val="12"/>
      <name val="Arial Cyr"/>
      <charset val="204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11"/>
      <color indexed="9"/>
      <name val="Arial Cyr"/>
      <family val="2"/>
      <charset val="204"/>
    </font>
    <font>
      <sz val="7"/>
      <name val="Arial Cyr"/>
      <family val="2"/>
      <charset val="204"/>
    </font>
    <font>
      <sz val="10"/>
      <color indexed="9"/>
      <name val="Arial Cyr"/>
      <family val="2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11"/>
      <name val="Arial Cyr"/>
    </font>
    <font>
      <sz val="10"/>
      <name val="Arial Cyr"/>
    </font>
    <font>
      <sz val="12"/>
      <name val="Arial Cyr"/>
      <charset val="204"/>
    </font>
    <font>
      <b/>
      <i/>
      <sz val="11"/>
      <name val="Arial Cyr"/>
      <charset val="204"/>
    </font>
    <font>
      <b/>
      <sz val="13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3"/>
      <color theme="0"/>
      <name val="Arial Cyr"/>
      <charset val="204"/>
    </font>
    <font>
      <sz val="9"/>
      <color rgb="FF8CBDF0"/>
      <name val="Arial Cyr"/>
      <charset val="204"/>
    </font>
    <font>
      <b/>
      <sz val="13"/>
      <color rgb="FF0000FF"/>
      <name val="Arial Cyr"/>
      <charset val="204"/>
    </font>
    <font>
      <b/>
      <sz val="13"/>
      <color rgb="FFFF0066"/>
      <name val="Arial Cyr"/>
      <charset val="204"/>
    </font>
    <font>
      <sz val="13"/>
      <color rgb="FFFF0066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0"/>
      <color theme="9" tint="-0.499984740745262"/>
      <name val="Arial Cyr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Arial Cyr"/>
      <charset val="204"/>
    </font>
    <font>
      <sz val="10"/>
      <color theme="0"/>
      <name val="Arial Cyr"/>
      <family val="2"/>
      <charset val="204"/>
    </font>
    <font>
      <u/>
      <sz val="11.5"/>
      <color indexed="12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7">
    <xf numFmtId="0" fontId="0" fillId="0" borderId="0"/>
    <xf numFmtId="0" fontId="38" fillId="0" borderId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6" borderId="0" applyNumberFormat="0" applyBorder="0" applyAlignment="0" applyProtection="0"/>
    <xf numFmtId="0" fontId="1" fillId="2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16" borderId="0" applyNumberFormat="0" applyBorder="0" applyAlignment="0" applyProtection="0"/>
    <xf numFmtId="0" fontId="1" fillId="6" borderId="0" applyNumberFormat="0" applyBorder="0" applyAlignment="0" applyProtection="0"/>
    <xf numFmtId="0" fontId="1" fillId="2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7" borderId="0" applyNumberFormat="0" applyBorder="0" applyAlignment="0" applyProtection="0"/>
    <xf numFmtId="0" fontId="1" fillId="14" borderId="0" applyNumberFormat="0" applyBorder="0" applyAlignment="0" applyProtection="0"/>
    <xf numFmtId="0" fontId="1" fillId="7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7" borderId="0" applyNumberFormat="0" applyBorder="0" applyAlignment="0" applyProtection="0"/>
    <xf numFmtId="0" fontId="1" fillId="14" borderId="0" applyNumberFormat="0" applyBorder="0" applyAlignment="0" applyProtection="0"/>
    <xf numFmtId="0" fontId="44" fillId="28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4" fillId="10" borderId="0" applyNumberFormat="0" applyBorder="0" applyAlignment="0" applyProtection="0"/>
    <xf numFmtId="0" fontId="44" fillId="30" borderId="0" applyNumberFormat="0" applyBorder="0" applyAlignment="0" applyProtection="0"/>
    <xf numFmtId="0" fontId="44" fillId="28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4" fillId="10" borderId="0" applyNumberFormat="0" applyBorder="0" applyAlignment="0" applyProtection="0"/>
    <xf numFmtId="0" fontId="44" fillId="30" borderId="0" applyNumberFormat="0" applyBorder="0" applyAlignment="0" applyProtection="0"/>
    <xf numFmtId="0" fontId="44" fillId="15" borderId="0" applyNumberFormat="0" applyBorder="0" applyAlignment="0" applyProtection="0"/>
    <xf numFmtId="0" fontId="44" fillId="31" borderId="0" applyNumberFormat="0" applyBorder="0" applyAlignment="0" applyProtection="0"/>
    <xf numFmtId="0" fontId="44" fillId="11" borderId="0" applyNumberFormat="0" applyBorder="0" applyAlignment="0" applyProtection="0"/>
    <xf numFmtId="0" fontId="44" fillId="29" borderId="0" applyNumberFormat="0" applyBorder="0" applyAlignment="0" applyProtection="0"/>
    <xf numFmtId="0" fontId="44" fillId="10" borderId="0" applyNumberFormat="0" applyBorder="0" applyAlignment="0" applyProtection="0"/>
    <xf numFmtId="0" fontId="44" fillId="12" borderId="0" applyNumberFormat="0" applyBorder="0" applyAlignment="0" applyProtection="0"/>
    <xf numFmtId="0" fontId="51" fillId="16" borderId="0" applyNumberFormat="0" applyBorder="0" applyAlignment="0" applyProtection="0"/>
    <xf numFmtId="0" fontId="47" fillId="8" borderId="1" applyNumberFormat="0" applyAlignment="0" applyProtection="0"/>
    <xf numFmtId="0" fontId="49" fillId="13" borderId="3" applyNumberFormat="0" applyAlignment="0" applyProtection="0"/>
    <xf numFmtId="0" fontId="52" fillId="0" borderId="0" applyNumberFormat="0" applyFill="0" applyBorder="0" applyAlignment="0" applyProtection="0"/>
    <xf numFmtId="0" fontId="55" fillId="6" borderId="0" applyNumberFormat="0" applyBorder="0" applyAlignment="0" applyProtection="0"/>
    <xf numFmtId="0" fontId="61" fillId="0" borderId="21" applyNumberFormat="0" applyFill="0" applyAlignment="0" applyProtection="0"/>
    <xf numFmtId="0" fontId="62" fillId="0" borderId="22" applyNumberFormat="0" applyFill="0" applyAlignment="0" applyProtection="0"/>
    <xf numFmtId="0" fontId="63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45" fillId="3" borderId="1" applyNumberFormat="0" applyAlignment="0" applyProtection="0"/>
    <xf numFmtId="0" fontId="53" fillId="0" borderId="5" applyNumberFormat="0" applyFill="0" applyAlignment="0" applyProtection="0"/>
    <xf numFmtId="0" fontId="50" fillId="9" borderId="0" applyNumberFormat="0" applyBorder="0" applyAlignment="0" applyProtection="0"/>
    <xf numFmtId="0" fontId="38" fillId="4" borderId="4" applyNumberFormat="0" applyFont="0" applyAlignment="0" applyProtection="0"/>
    <xf numFmtId="0" fontId="38" fillId="4" borderId="4" applyNumberFormat="0" applyFont="0" applyAlignment="0" applyProtection="0"/>
    <xf numFmtId="0" fontId="46" fillId="8" borderId="2" applyNumberFormat="0" applyAlignment="0" applyProtection="0"/>
    <xf numFmtId="0" fontId="64" fillId="0" borderId="0" applyNumberFormat="0" applyFill="0" applyBorder="0" applyAlignment="0" applyProtection="0"/>
    <xf numFmtId="0" fontId="48" fillId="0" borderId="24" applyNumberFormat="0" applyFill="0" applyAlignment="0" applyProtection="0"/>
    <xf numFmtId="0" fontId="54" fillId="0" borderId="0" applyNumberFormat="0" applyFill="0" applyBorder="0" applyAlignment="0" applyProtection="0"/>
    <xf numFmtId="0" fontId="44" fillId="15" borderId="0" applyNumberFormat="0" applyBorder="0" applyAlignment="0" applyProtection="0"/>
    <xf numFmtId="0" fontId="44" fillId="31" borderId="0" applyNumberFormat="0" applyBorder="0" applyAlignment="0" applyProtection="0"/>
    <xf numFmtId="0" fontId="44" fillId="11" borderId="0" applyNumberFormat="0" applyBorder="0" applyAlignment="0" applyProtection="0"/>
    <xf numFmtId="0" fontId="44" fillId="29" borderId="0" applyNumberFormat="0" applyBorder="0" applyAlignment="0" applyProtection="0"/>
    <xf numFmtId="0" fontId="44" fillId="10" borderId="0" applyNumberFormat="0" applyBorder="0" applyAlignment="0" applyProtection="0"/>
    <xf numFmtId="0" fontId="44" fillId="12" borderId="0" applyNumberFormat="0" applyBorder="0" applyAlignment="0" applyProtection="0"/>
    <xf numFmtId="0" fontId="45" fillId="3" borderId="1" applyNumberFormat="0" applyAlignment="0" applyProtection="0"/>
    <xf numFmtId="0" fontId="46" fillId="8" borderId="2" applyNumberFormat="0" applyAlignment="0" applyProtection="0"/>
    <xf numFmtId="0" fontId="47" fillId="8" borderId="1" applyNumberFormat="0" applyAlignment="0" applyProtection="0"/>
    <xf numFmtId="0" fontId="61" fillId="0" borderId="21" applyNumberFormat="0" applyFill="0" applyAlignment="0" applyProtection="0"/>
    <xf numFmtId="0" fontId="62" fillId="0" borderId="22" applyNumberFormat="0" applyFill="0" applyAlignment="0" applyProtection="0"/>
    <xf numFmtId="0" fontId="63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48" fillId="0" borderId="24" applyNumberFormat="0" applyFill="0" applyAlignment="0" applyProtection="0"/>
    <xf numFmtId="0" fontId="49" fillId="13" borderId="3" applyNumberFormat="0" applyAlignment="0" applyProtection="0"/>
    <xf numFmtId="0" fontId="64" fillId="0" borderId="0" applyNumberFormat="0" applyFill="0" applyBorder="0" applyAlignment="0" applyProtection="0"/>
    <xf numFmtId="0" fontId="50" fillId="9" borderId="0" applyNumberFormat="0" applyBorder="0" applyAlignment="0" applyProtection="0"/>
    <xf numFmtId="0" fontId="51" fillId="16" borderId="0" applyNumberFormat="0" applyBorder="0" applyAlignment="0" applyProtection="0"/>
    <xf numFmtId="0" fontId="52" fillId="0" borderId="0" applyNumberFormat="0" applyFill="0" applyBorder="0" applyAlignment="0" applyProtection="0"/>
    <xf numFmtId="0" fontId="38" fillId="4" borderId="4" applyNumberFormat="0" applyFont="0" applyAlignment="0" applyProtection="0"/>
    <xf numFmtId="0" fontId="38" fillId="4" borderId="4" applyNumberFormat="0" applyFont="0" applyAlignment="0" applyProtection="0"/>
    <xf numFmtId="0" fontId="53" fillId="0" borderId="5" applyNumberFormat="0" applyFill="0" applyAlignment="0" applyProtection="0"/>
    <xf numFmtId="0" fontId="54" fillId="0" borderId="0" applyNumberFormat="0" applyFill="0" applyBorder="0" applyAlignment="0" applyProtection="0"/>
    <xf numFmtId="0" fontId="55" fillId="6" borderId="0" applyNumberFormat="0" applyBorder="0" applyAlignment="0" applyProtection="0"/>
    <xf numFmtId="0" fontId="69" fillId="0" borderId="0" applyNumberFormat="0" applyFill="0" applyBorder="0" applyAlignment="0" applyProtection="0">
      <alignment vertical="top"/>
      <protection locked="0"/>
    </xf>
  </cellStyleXfs>
  <cellXfs count="425">
    <xf numFmtId="0" fontId="0" fillId="0" borderId="0" xfId="0"/>
    <xf numFmtId="0" fontId="2" fillId="0" borderId="0" xfId="0" applyFont="1"/>
    <xf numFmtId="10" fontId="0" fillId="0" borderId="0" xfId="0" applyNumberFormat="1" applyAlignment="1"/>
    <xf numFmtId="0" fontId="0" fillId="0" borderId="0" xfId="0" applyAlignment="1"/>
    <xf numFmtId="0" fontId="4" fillId="0" borderId="0" xfId="0" applyFont="1"/>
    <xf numFmtId="0" fontId="7" fillId="0" borderId="0" xfId="0" applyFont="1"/>
    <xf numFmtId="9" fontId="0" fillId="0" borderId="0" xfId="0" applyNumberFormat="1"/>
    <xf numFmtId="0" fontId="8" fillId="0" borderId="0" xfId="0" applyFont="1"/>
    <xf numFmtId="164" fontId="0" fillId="0" borderId="0" xfId="0" applyNumberFormat="1"/>
    <xf numFmtId="0" fontId="9" fillId="0" borderId="0" xfId="0" applyFont="1"/>
    <xf numFmtId="0" fontId="7" fillId="0" borderId="0" xfId="0" applyFont="1" applyFill="1"/>
    <xf numFmtId="0" fontId="0" fillId="0" borderId="0" xfId="0" applyFill="1"/>
    <xf numFmtId="1" fontId="0" fillId="0" borderId="0" xfId="0" applyNumberFormat="1"/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 applyAlignment="1">
      <alignment horizontal="center"/>
    </xf>
    <xf numFmtId="0" fontId="12" fillId="0" borderId="0" xfId="0" applyFont="1" applyFill="1"/>
    <xf numFmtId="0" fontId="0" fillId="0" borderId="0" xfId="0" applyFont="1" applyFill="1"/>
    <xf numFmtId="0" fontId="0" fillId="0" borderId="0" xfId="0" applyFont="1" applyAlignment="1"/>
    <xf numFmtId="0" fontId="0" fillId="0" borderId="0" xfId="0" applyFont="1"/>
    <xf numFmtId="0" fontId="15" fillId="0" borderId="0" xfId="0" applyFont="1" applyFill="1"/>
    <xf numFmtId="0" fontId="1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18" fillId="0" borderId="0" xfId="0" applyFont="1" applyFill="1"/>
    <xf numFmtId="0" fontId="19" fillId="0" borderId="0" xfId="0" applyFont="1" applyFill="1" applyAlignment="1">
      <alignment horizontal="left" indent="12"/>
    </xf>
    <xf numFmtId="0" fontId="2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 applyFill="1"/>
    <xf numFmtId="0" fontId="10" fillId="0" borderId="0" xfId="0" applyFont="1" applyFill="1" applyAlignment="1">
      <alignment horizontal="left"/>
    </xf>
    <xf numFmtId="0" fontId="25" fillId="0" borderId="0" xfId="0" applyFont="1" applyFill="1"/>
    <xf numFmtId="0" fontId="14" fillId="0" borderId="0" xfId="0" applyFont="1" applyFill="1" applyAlignment="1">
      <alignment wrapText="1"/>
    </xf>
    <xf numFmtId="0" fontId="15" fillId="0" borderId="0" xfId="0" applyFont="1" applyFill="1" applyAlignment="1">
      <alignment horizontal="center" vertical="top" wrapText="1" shrinkToFit="1"/>
    </xf>
    <xf numFmtId="0" fontId="9" fillId="0" borderId="0" xfId="0" applyFont="1" applyFill="1" applyProtection="1">
      <protection locked="0"/>
    </xf>
    <xf numFmtId="0" fontId="12" fillId="0" borderId="0" xfId="0" applyFont="1" applyFill="1" applyAlignment="1"/>
    <xf numFmtId="0" fontId="11" fillId="0" borderId="0" xfId="0" applyFont="1" applyFill="1"/>
    <xf numFmtId="0" fontId="11" fillId="0" borderId="0" xfId="0" applyFont="1" applyFill="1" applyAlignment="1">
      <alignment horizontal="center" vertical="top"/>
    </xf>
    <xf numFmtId="0" fontId="0" fillId="0" borderId="0" xfId="0" applyFill="1" applyAlignment="1"/>
    <xf numFmtId="0" fontId="10" fillId="0" borderId="0" xfId="0" applyFont="1" applyFill="1" applyAlignment="1">
      <alignment vertical="top"/>
    </xf>
    <xf numFmtId="0" fontId="0" fillId="0" borderId="0" xfId="0" applyFill="1" applyProtection="1">
      <protection locked="0"/>
    </xf>
    <xf numFmtId="0" fontId="16" fillId="0" borderId="6" xfId="0" applyFont="1" applyFill="1" applyBorder="1"/>
    <xf numFmtId="0" fontId="16" fillId="0" borderId="7" xfId="0" applyFont="1" applyFill="1" applyBorder="1"/>
    <xf numFmtId="0" fontId="16" fillId="0" borderId="8" xfId="0" applyFont="1" applyFill="1" applyBorder="1"/>
    <xf numFmtId="0" fontId="16" fillId="0" borderId="9" xfId="0" applyFont="1" applyFill="1" applyBorder="1"/>
    <xf numFmtId="0" fontId="16" fillId="0" borderId="10" xfId="0" applyFont="1" applyFill="1" applyBorder="1"/>
    <xf numFmtId="0" fontId="16" fillId="0" borderId="11" xfId="0" applyFont="1" applyFill="1" applyBorder="1"/>
    <xf numFmtId="0" fontId="16" fillId="0" borderId="1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6" fillId="0" borderId="12" xfId="0" applyFont="1" applyFill="1" applyBorder="1" applyAlignment="1" applyProtection="1">
      <alignment horizontal="center" vertical="top" wrapText="1"/>
      <protection locked="0" hidden="1"/>
    </xf>
    <xf numFmtId="0" fontId="16" fillId="21" borderId="12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/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16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 applyProtection="1">
      <alignment horizontal="center" vertical="center" wrapText="1"/>
      <protection locked="0" hidden="1"/>
    </xf>
    <xf numFmtId="0" fontId="16" fillId="0" borderId="12" xfId="0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Alignment="1">
      <alignment vertical="center"/>
    </xf>
    <xf numFmtId="0" fontId="16" fillId="0" borderId="12" xfId="0" applyFont="1" applyFill="1" applyBorder="1" applyAlignment="1" applyProtection="1">
      <alignment vertical="center"/>
      <protection hidden="1"/>
    </xf>
    <xf numFmtId="0" fontId="0" fillId="0" borderId="12" xfId="0" applyFill="1" applyBorder="1"/>
    <xf numFmtId="0" fontId="0" fillId="0" borderId="12" xfId="0" applyBorder="1"/>
    <xf numFmtId="0" fontId="32" fillId="0" borderId="13" xfId="0" applyFont="1" applyBorder="1" applyAlignment="1">
      <alignment horizontal="center"/>
    </xf>
    <xf numFmtId="0" fontId="32" fillId="0" borderId="13" xfId="0" applyFont="1" applyBorder="1" applyAlignment="1">
      <alignment horizontal="left"/>
    </xf>
    <xf numFmtId="0" fontId="56" fillId="0" borderId="13" xfId="0" applyFont="1" applyBorder="1" applyAlignment="1">
      <alignment horizontal="center"/>
    </xf>
    <xf numFmtId="0" fontId="32" fillId="0" borderId="0" xfId="0" applyFont="1"/>
    <xf numFmtId="0" fontId="32" fillId="0" borderId="9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textRotation="90" wrapText="1"/>
    </xf>
    <xf numFmtId="0" fontId="32" fillId="0" borderId="1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textRotation="90"/>
    </xf>
    <xf numFmtId="0" fontId="32" fillId="0" borderId="16" xfId="0" applyNumberFormat="1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wrapText="1"/>
    </xf>
    <xf numFmtId="0" fontId="24" fillId="0" borderId="12" xfId="0" applyFont="1" applyBorder="1" applyAlignment="1">
      <alignment horizontal="center" vertical="center" textRotation="90" wrapText="1"/>
    </xf>
    <xf numFmtId="49" fontId="32" fillId="0" borderId="16" xfId="0" applyNumberFormat="1" applyFont="1" applyBorder="1" applyAlignment="1">
      <alignment horizontal="center" vertical="center" wrapText="1"/>
    </xf>
    <xf numFmtId="0" fontId="34" fillId="17" borderId="17" xfId="0" applyFont="1" applyFill="1" applyBorder="1" applyAlignment="1" applyProtection="1">
      <alignment horizontal="center" vertical="center" wrapText="1"/>
      <protection locked="0" hidden="1"/>
    </xf>
    <xf numFmtId="0" fontId="32" fillId="0" borderId="13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 textRotation="90"/>
    </xf>
    <xf numFmtId="0" fontId="32" fillId="0" borderId="18" xfId="0" applyFont="1" applyBorder="1" applyAlignment="1">
      <alignment horizontal="center" vertical="center" textRotation="90"/>
    </xf>
    <xf numFmtId="49" fontId="35" fillId="0" borderId="19" xfId="0" applyNumberFormat="1" applyFont="1" applyBorder="1" applyAlignment="1">
      <alignment horizontal="center"/>
    </xf>
    <xf numFmtId="0" fontId="33" fillId="0" borderId="12" xfId="0" quotePrefix="1" applyFont="1" applyBorder="1" applyAlignment="1">
      <alignment horizontal="center"/>
    </xf>
    <xf numFmtId="0" fontId="33" fillId="0" borderId="12" xfId="0" applyFont="1" applyBorder="1" applyAlignment="1">
      <alignment horizontal="center" wrapText="1"/>
    </xf>
    <xf numFmtId="0" fontId="33" fillId="0" borderId="12" xfId="0" applyFont="1" applyBorder="1" applyAlignment="1">
      <alignment horizontal="right"/>
    </xf>
    <xf numFmtId="0" fontId="33" fillId="0" borderId="12" xfId="0" applyFont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3" fillId="0" borderId="0" xfId="0" applyFont="1" applyBorder="1"/>
    <xf numFmtId="0" fontId="33" fillId="0" borderId="0" xfId="0" applyFont="1"/>
    <xf numFmtId="16" fontId="17" fillId="0" borderId="12" xfId="0" quotePrefix="1" applyNumberFormat="1" applyFont="1" applyFill="1" applyBorder="1" applyAlignment="1">
      <alignment horizontal="center"/>
    </xf>
    <xf numFmtId="0" fontId="37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37" fillId="0" borderId="1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37" fillId="0" borderId="12" xfId="0" quotePrefix="1" applyFont="1" applyFill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wrapText="1"/>
    </xf>
    <xf numFmtId="0" fontId="38" fillId="0" borderId="12" xfId="0" applyFont="1" applyFill="1" applyBorder="1" applyAlignment="1">
      <alignment horizontal="center"/>
    </xf>
    <xf numFmtId="0" fontId="32" fillId="0" borderId="0" xfId="0" applyFont="1" applyBorder="1" applyAlignment="1" applyProtection="1">
      <alignment horizontal="left" vertical="center"/>
      <protection hidden="1"/>
    </xf>
    <xf numFmtId="0" fontId="24" fillId="22" borderId="8" xfId="0" applyFont="1" applyFill="1" applyBorder="1" applyAlignment="1">
      <alignment horizontal="center" vertical="center" shrinkToFit="1"/>
    </xf>
    <xf numFmtId="0" fontId="24" fillId="0" borderId="12" xfId="0" applyFont="1" applyFill="1" applyBorder="1" applyAlignment="1">
      <alignment horizontal="center" shrinkToFit="1"/>
    </xf>
    <xf numFmtId="16" fontId="38" fillId="0" borderId="12" xfId="0" quotePrefix="1" applyNumberFormat="1" applyFont="1" applyFill="1" applyBorder="1" applyAlignment="1">
      <alignment horizontal="center"/>
    </xf>
    <xf numFmtId="0" fontId="39" fillId="0" borderId="0" xfId="0" applyFont="1" applyBorder="1" applyAlignment="1" applyProtection="1">
      <alignment horizontal="left" vertical="center"/>
      <protection hidden="1"/>
    </xf>
    <xf numFmtId="16" fontId="40" fillId="0" borderId="12" xfId="0" quotePrefix="1" applyNumberFormat="1" applyFont="1" applyFill="1" applyBorder="1" applyAlignment="1">
      <alignment horizontal="center"/>
    </xf>
    <xf numFmtId="0" fontId="39" fillId="0" borderId="6" xfId="0" applyFont="1" applyFill="1" applyBorder="1" applyAlignment="1">
      <alignment horizontal="left" wrapText="1"/>
    </xf>
    <xf numFmtId="0" fontId="40" fillId="0" borderId="7" xfId="0" applyFont="1" applyFill="1" applyBorder="1" applyAlignment="1">
      <alignment horizontal="right"/>
    </xf>
    <xf numFmtId="0" fontId="40" fillId="0" borderId="8" xfId="0" applyFont="1" applyFill="1" applyBorder="1" applyAlignment="1">
      <alignment horizontal="center"/>
    </xf>
    <xf numFmtId="0" fontId="40" fillId="0" borderId="6" xfId="0" applyFont="1" applyFill="1" applyBorder="1" applyAlignment="1">
      <alignment horizontal="center" wrapText="1"/>
    </xf>
    <xf numFmtId="0" fontId="39" fillId="0" borderId="12" xfId="0" applyFont="1" applyFill="1" applyBorder="1" applyAlignment="1">
      <alignment horizontal="center" wrapText="1"/>
    </xf>
    <xf numFmtId="0" fontId="39" fillId="0" borderId="12" xfId="0" applyFont="1" applyFill="1" applyBorder="1" applyAlignment="1">
      <alignment horizontal="center"/>
    </xf>
    <xf numFmtId="0" fontId="40" fillId="0" borderId="12" xfId="0" applyFont="1" applyFill="1" applyBorder="1" applyAlignment="1">
      <alignment horizontal="center" wrapText="1"/>
    </xf>
    <xf numFmtId="0" fontId="39" fillId="0" borderId="12" xfId="0" applyFont="1" applyFill="1" applyBorder="1" applyAlignment="1">
      <alignment horizontal="center" shrinkToFit="1"/>
    </xf>
    <xf numFmtId="0" fontId="40" fillId="0" borderId="12" xfId="0" applyFont="1" applyFill="1" applyBorder="1" applyAlignment="1">
      <alignment horizontal="center"/>
    </xf>
    <xf numFmtId="16" fontId="17" fillId="0" borderId="12" xfId="0" quotePrefix="1" applyNumberFormat="1" applyFont="1" applyFill="1" applyBorder="1" applyAlignment="1">
      <alignment horizontal="center" vertical="center"/>
    </xf>
    <xf numFmtId="16" fontId="38" fillId="22" borderId="12" xfId="0" quotePrefix="1" applyNumberFormat="1" applyFont="1" applyFill="1" applyBorder="1" applyAlignment="1">
      <alignment horizontal="center" vertical="center"/>
    </xf>
    <xf numFmtId="0" fontId="24" fillId="22" borderId="6" xfId="0" applyFont="1" applyFill="1" applyBorder="1" applyAlignment="1">
      <alignment horizontal="left" vertical="center" wrapText="1"/>
    </xf>
    <xf numFmtId="0" fontId="38" fillId="0" borderId="7" xfId="0" applyFont="1" applyFill="1" applyBorder="1" applyAlignment="1">
      <alignment horizontal="right" vertical="center"/>
    </xf>
    <xf numFmtId="0" fontId="38" fillId="0" borderId="8" xfId="0" applyFont="1" applyFill="1" applyBorder="1" applyAlignment="1">
      <alignment horizontal="center" vertical="center"/>
    </xf>
    <xf numFmtId="0" fontId="24" fillId="18" borderId="12" xfId="0" applyFont="1" applyFill="1" applyBorder="1" applyAlignment="1">
      <alignment horizontal="center" vertical="center" shrinkToFit="1"/>
    </xf>
    <xf numFmtId="0" fontId="41" fillId="18" borderId="12" xfId="0" applyFont="1" applyFill="1" applyBorder="1" applyAlignment="1">
      <alignment horizontal="center" vertical="center" shrinkToFit="1"/>
    </xf>
    <xf numFmtId="0" fontId="24" fillId="18" borderId="6" xfId="0" applyFont="1" applyFill="1" applyBorder="1" applyAlignment="1">
      <alignment horizontal="center" vertical="center" shrinkToFit="1"/>
    </xf>
    <xf numFmtId="0" fontId="24" fillId="18" borderId="7" xfId="0" applyFont="1" applyFill="1" applyBorder="1" applyAlignment="1">
      <alignment horizontal="center" vertical="center" shrinkToFit="1"/>
    </xf>
    <xf numFmtId="0" fontId="38" fillId="0" borderId="1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2" fillId="18" borderId="12" xfId="0" applyFont="1" applyFill="1" applyBorder="1" applyAlignment="1">
      <alignment horizontal="center" vertical="center" shrinkToFit="1"/>
    </xf>
    <xf numFmtId="0" fontId="24" fillId="0" borderId="6" xfId="0" applyFont="1" applyFill="1" applyBorder="1" applyAlignment="1">
      <alignment horizontal="center" vertical="center" shrinkToFit="1"/>
    </xf>
    <xf numFmtId="0" fontId="24" fillId="0" borderId="7" xfId="0" applyFont="1" applyFill="1" applyBorder="1" applyAlignment="1">
      <alignment horizontal="center" vertical="center" shrinkToFit="1"/>
    </xf>
    <xf numFmtId="0" fontId="24" fillId="0" borderId="8" xfId="0" applyFont="1" applyFill="1" applyBorder="1" applyAlignment="1">
      <alignment horizontal="center" vertical="center" shrinkToFit="1"/>
    </xf>
    <xf numFmtId="0" fontId="24" fillId="0" borderId="6" xfId="0" applyFont="1" applyFill="1" applyBorder="1" applyAlignment="1">
      <alignment horizontal="left" wrapText="1"/>
    </xf>
    <xf numFmtId="0" fontId="38" fillId="0" borderId="7" xfId="0" applyFont="1" applyFill="1" applyBorder="1" applyAlignment="1">
      <alignment horizontal="right"/>
    </xf>
    <xf numFmtId="0" fontId="38" fillId="0" borderId="8" xfId="0" applyFont="1" applyFill="1" applyBorder="1" applyAlignment="1">
      <alignment horizontal="center"/>
    </xf>
    <xf numFmtId="0" fontId="38" fillId="0" borderId="6" xfId="0" applyFont="1" applyFill="1" applyBorder="1" applyAlignment="1">
      <alignment horizontal="center" wrapText="1"/>
    </xf>
    <xf numFmtId="0" fontId="24" fillId="0" borderId="12" xfId="0" applyFont="1" applyFill="1" applyBorder="1" applyAlignment="1">
      <alignment horizontal="center" wrapText="1"/>
    </xf>
    <xf numFmtId="0" fontId="24" fillId="0" borderId="12" xfId="0" applyFont="1" applyFill="1" applyBorder="1" applyAlignment="1">
      <alignment horizontal="center"/>
    </xf>
    <xf numFmtId="0" fontId="24" fillId="0" borderId="12" xfId="0" applyFont="1" applyBorder="1" applyAlignment="1">
      <alignment horizontal="center" shrinkToFit="1"/>
    </xf>
    <xf numFmtId="0" fontId="0" fillId="0" borderId="6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left" vertical="top" shrinkToFit="1"/>
    </xf>
    <xf numFmtId="0" fontId="0" fillId="0" borderId="7" xfId="0" applyFont="1" applyFill="1" applyBorder="1" applyAlignment="1">
      <alignment horizontal="left" vertical="top" shrinkToFit="1"/>
    </xf>
    <xf numFmtId="0" fontId="41" fillId="0" borderId="8" xfId="0" applyFont="1" applyFill="1" applyBorder="1" applyAlignment="1">
      <alignment horizontal="right" shrinkToFit="1"/>
    </xf>
    <xf numFmtId="0" fontId="39" fillId="0" borderId="0" xfId="0" applyFont="1" applyAlignment="1" applyProtection="1">
      <alignment horizontal="left" vertical="center"/>
      <protection hidden="1"/>
    </xf>
    <xf numFmtId="16" fontId="40" fillId="0" borderId="12" xfId="0" applyNumberFormat="1" applyFont="1" applyFill="1" applyBorder="1" applyAlignment="1">
      <alignment horizontal="center"/>
    </xf>
    <xf numFmtId="16" fontId="40" fillId="0" borderId="14" xfId="0" applyNumberFormat="1" applyFont="1" applyFill="1" applyBorder="1" applyAlignment="1">
      <alignment horizontal="center"/>
    </xf>
    <xf numFmtId="0" fontId="39" fillId="0" borderId="9" xfId="0" applyFont="1" applyFill="1" applyBorder="1" applyAlignment="1">
      <alignment horizontal="left" wrapText="1"/>
    </xf>
    <xf numFmtId="0" fontId="40" fillId="0" borderId="10" xfId="0" applyFont="1" applyFill="1" applyBorder="1" applyAlignment="1">
      <alignment horizontal="right"/>
    </xf>
    <xf numFmtId="0" fontId="40" fillId="0" borderId="11" xfId="0" applyFont="1" applyFill="1" applyBorder="1" applyAlignment="1">
      <alignment horizontal="center"/>
    </xf>
    <xf numFmtId="0" fontId="40" fillId="0" borderId="9" xfId="0" applyFont="1" applyFill="1" applyBorder="1" applyAlignment="1">
      <alignment horizontal="center" wrapText="1"/>
    </xf>
    <xf numFmtId="0" fontId="39" fillId="0" borderId="14" xfId="0" applyFont="1" applyFill="1" applyBorder="1" applyAlignment="1">
      <alignment horizontal="center" wrapText="1"/>
    </xf>
    <xf numFmtId="0" fontId="39" fillId="0" borderId="14" xfId="0" applyFont="1" applyFill="1" applyBorder="1" applyAlignment="1">
      <alignment horizontal="center"/>
    </xf>
    <xf numFmtId="0" fontId="40" fillId="0" borderId="14" xfId="0" applyFont="1" applyFill="1" applyBorder="1" applyAlignment="1">
      <alignment horizontal="center" wrapText="1"/>
    </xf>
    <xf numFmtId="0" fontId="39" fillId="0" borderId="14" xfId="0" applyFont="1" applyFill="1" applyBorder="1" applyAlignment="1">
      <alignment horizontal="center" shrinkToFit="1"/>
    </xf>
    <xf numFmtId="0" fontId="40" fillId="0" borderId="14" xfId="0" applyFont="1" applyFill="1" applyBorder="1" applyAlignment="1">
      <alignment horizontal="center"/>
    </xf>
    <xf numFmtId="16" fontId="40" fillId="0" borderId="0" xfId="0" applyNumberFormat="1" applyFont="1" applyFill="1" applyBorder="1" applyAlignment="1">
      <alignment horizontal="center"/>
    </xf>
    <xf numFmtId="0" fontId="39" fillId="0" borderId="0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horizontal="right"/>
    </xf>
    <xf numFmtId="0" fontId="40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0" fontId="39" fillId="0" borderId="0" xfId="0" applyFont="1" applyFill="1" applyBorder="1" applyAlignment="1">
      <alignment horizontal="center" wrapText="1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shrinkToFit="1"/>
    </xf>
    <xf numFmtId="0" fontId="32" fillId="0" borderId="12" xfId="0" quotePrefix="1" applyFont="1" applyBorder="1" applyAlignment="1">
      <alignment horizontal="center"/>
    </xf>
    <xf numFmtId="0" fontId="32" fillId="0" borderId="12" xfId="0" applyFont="1" applyBorder="1" applyAlignment="1">
      <alignment horizontal="center"/>
    </xf>
    <xf numFmtId="0" fontId="32" fillId="0" borderId="12" xfId="0" applyFont="1" applyBorder="1" applyAlignment="1">
      <alignment horizontal="right"/>
    </xf>
    <xf numFmtId="0" fontId="57" fillId="0" borderId="0" xfId="1" applyFont="1" applyAlignment="1" applyProtection="1">
      <protection locked="0"/>
    </xf>
    <xf numFmtId="0" fontId="57" fillId="0" borderId="0" xfId="1" applyFont="1" applyAlignment="1" applyProtection="1">
      <alignment horizontal="left"/>
      <protection locked="0"/>
    </xf>
    <xf numFmtId="0" fontId="57" fillId="0" borderId="0" xfId="1" applyFont="1" applyAlignment="1" applyProtection="1">
      <alignment horizontal="center"/>
      <protection locked="0"/>
    </xf>
    <xf numFmtId="0" fontId="38" fillId="0" borderId="0" xfId="1" applyProtection="1">
      <protection locked="0"/>
    </xf>
    <xf numFmtId="0" fontId="33" fillId="19" borderId="12" xfId="1" applyFont="1" applyFill="1" applyBorder="1" applyAlignment="1" applyProtection="1">
      <alignment horizontal="center" vertical="center" textRotation="90" wrapText="1"/>
      <protection locked="0"/>
    </xf>
    <xf numFmtId="0" fontId="24" fillId="19" borderId="12" xfId="1" applyFont="1" applyFill="1" applyBorder="1" applyAlignment="1" applyProtection="1">
      <alignment horizontal="center" vertical="center" textRotation="90" wrapText="1"/>
      <protection locked="0"/>
    </xf>
    <xf numFmtId="0" fontId="24" fillId="19" borderId="12" xfId="1" applyFont="1" applyFill="1" applyBorder="1" applyAlignment="1" applyProtection="1">
      <alignment horizontal="center" vertical="center" wrapText="1"/>
      <protection locked="0"/>
    </xf>
    <xf numFmtId="0" fontId="38" fillId="19" borderId="12" xfId="1" applyFont="1" applyFill="1" applyBorder="1" applyAlignment="1" applyProtection="1">
      <alignment horizontal="center" vertical="center" textRotation="90" wrapText="1"/>
      <protection locked="0"/>
    </xf>
    <xf numFmtId="0" fontId="17" fillId="20" borderId="12" xfId="1" applyFont="1" applyFill="1" applyBorder="1" applyAlignment="1" applyProtection="1">
      <alignment horizontal="center" vertical="center"/>
      <protection locked="0"/>
    </xf>
    <xf numFmtId="0" fontId="38" fillId="0" borderId="12" xfId="1" applyFill="1" applyBorder="1" applyAlignment="1" applyProtection="1">
      <alignment horizontal="center" vertical="center"/>
      <protection locked="0"/>
    </xf>
    <xf numFmtId="0" fontId="38" fillId="0" borderId="12" xfId="1" applyFill="1" applyBorder="1" applyAlignment="1" applyProtection="1">
      <alignment horizontal="left" vertical="center"/>
      <protection locked="0"/>
    </xf>
    <xf numFmtId="0" fontId="43" fillId="0" borderId="12" xfId="1" applyFont="1" applyFill="1" applyBorder="1" applyAlignment="1" applyProtection="1">
      <alignment horizontal="center" vertical="center"/>
      <protection locked="0"/>
    </xf>
    <xf numFmtId="0" fontId="58" fillId="0" borderId="12" xfId="1" applyFont="1" applyFill="1" applyBorder="1" applyAlignment="1" applyProtection="1">
      <alignment horizontal="center" vertical="center"/>
      <protection locked="0"/>
    </xf>
    <xf numFmtId="0" fontId="59" fillId="0" borderId="12" xfId="1" applyFont="1" applyFill="1" applyBorder="1" applyAlignment="1" applyProtection="1">
      <alignment horizontal="center" vertical="center"/>
      <protection locked="0"/>
    </xf>
    <xf numFmtId="0" fontId="60" fillId="0" borderId="12" xfId="1" applyFont="1" applyFill="1" applyBorder="1" applyAlignment="1" applyProtection="1">
      <alignment horizontal="center" vertical="center"/>
      <protection locked="0"/>
    </xf>
    <xf numFmtId="0" fontId="38" fillId="23" borderId="12" xfId="1" applyFont="1" applyFill="1" applyBorder="1" applyAlignment="1" applyProtection="1">
      <alignment horizontal="center" textRotation="90" wrapText="1" shrinkToFit="1"/>
      <protection locked="0"/>
    </xf>
    <xf numFmtId="0" fontId="38" fillId="0" borderId="12" xfId="1" applyFont="1" applyFill="1" applyBorder="1" applyAlignment="1" applyProtection="1">
      <alignment horizontal="left" vertical="center"/>
      <protection locked="0"/>
    </xf>
    <xf numFmtId="0" fontId="38" fillId="0" borderId="12" xfId="1" applyFont="1" applyFill="1" applyBorder="1" applyAlignment="1" applyProtection="1">
      <alignment vertical="center"/>
      <protection locked="0"/>
    </xf>
    <xf numFmtId="0" fontId="38" fillId="24" borderId="12" xfId="1" applyFill="1" applyBorder="1" applyAlignment="1" applyProtection="1">
      <alignment horizontal="center" vertical="center"/>
      <protection hidden="1"/>
    </xf>
    <xf numFmtId="0" fontId="38" fillId="24" borderId="12" xfId="1" applyFill="1" applyBorder="1" applyProtection="1">
      <protection locked="0"/>
    </xf>
    <xf numFmtId="0" fontId="38" fillId="0" borderId="30" xfId="1" applyFill="1" applyBorder="1" applyProtection="1">
      <protection locked="0"/>
    </xf>
    <xf numFmtId="0" fontId="38" fillId="24" borderId="25" xfId="1" applyFill="1" applyBorder="1" applyAlignment="1" applyProtection="1">
      <alignment horizontal="center" vertical="center"/>
      <protection hidden="1"/>
    </xf>
    <xf numFmtId="0" fontId="38" fillId="24" borderId="31" xfId="1" applyFill="1" applyBorder="1" applyProtection="1">
      <protection locked="0"/>
    </xf>
    <xf numFmtId="0" fontId="38" fillId="24" borderId="25" xfId="1" applyFill="1" applyBorder="1" applyProtection="1">
      <protection locked="0"/>
    </xf>
    <xf numFmtId="0" fontId="38" fillId="0" borderId="25" xfId="1" applyFill="1" applyBorder="1" applyAlignment="1" applyProtection="1">
      <alignment horizontal="left" vertical="center"/>
      <protection locked="0"/>
    </xf>
    <xf numFmtId="0" fontId="38" fillId="0" borderId="25" xfId="1" applyFont="1" applyFill="1" applyBorder="1" applyAlignment="1" applyProtection="1">
      <alignment horizontal="left" vertical="center"/>
      <protection locked="0"/>
    </xf>
    <xf numFmtId="0" fontId="43" fillId="0" borderId="25" xfId="1" applyFont="1" applyFill="1" applyBorder="1" applyAlignment="1" applyProtection="1">
      <alignment horizontal="center" vertical="center"/>
      <protection locked="0"/>
    </xf>
    <xf numFmtId="0" fontId="59" fillId="0" borderId="25" xfId="1" applyFont="1" applyFill="1" applyBorder="1" applyAlignment="1" applyProtection="1">
      <alignment horizontal="center" vertical="center"/>
      <protection locked="0"/>
    </xf>
    <xf numFmtId="0" fontId="60" fillId="0" borderId="25" xfId="1" applyFont="1" applyFill="1" applyBorder="1" applyAlignment="1" applyProtection="1">
      <alignment horizontal="center" vertical="center"/>
      <protection locked="0"/>
    </xf>
    <xf numFmtId="0" fontId="38" fillId="0" borderId="25" xfId="1" applyFill="1" applyBorder="1" applyAlignment="1" applyProtection="1">
      <alignment horizontal="center" vertical="center"/>
      <protection locked="0"/>
    </xf>
    <xf numFmtId="0" fontId="38" fillId="0" borderId="26" xfId="1" applyFill="1" applyBorder="1" applyAlignment="1" applyProtection="1">
      <alignment horizontal="center" vertical="center"/>
      <protection locked="0"/>
    </xf>
    <xf numFmtId="0" fontId="38" fillId="0" borderId="32" xfId="1" applyFill="1" applyBorder="1" applyProtection="1">
      <protection locked="0"/>
    </xf>
    <xf numFmtId="0" fontId="38" fillId="24" borderId="0" xfId="1" applyFill="1" applyBorder="1" applyProtection="1">
      <protection locked="0"/>
    </xf>
    <xf numFmtId="0" fontId="38" fillId="0" borderId="27" xfId="1" applyFill="1" applyBorder="1" applyAlignment="1" applyProtection="1">
      <alignment horizontal="center" vertical="center"/>
      <protection locked="0"/>
    </xf>
    <xf numFmtId="0" fontId="38" fillId="0" borderId="33" xfId="1" applyFill="1" applyBorder="1" applyProtection="1">
      <protection locked="0"/>
    </xf>
    <xf numFmtId="0" fontId="38" fillId="24" borderId="28" xfId="1" applyFill="1" applyBorder="1" applyAlignment="1" applyProtection="1">
      <alignment horizontal="center" vertical="center"/>
      <protection hidden="1"/>
    </xf>
    <xf numFmtId="0" fontId="38" fillId="24" borderId="34" xfId="1" applyFill="1" applyBorder="1" applyProtection="1">
      <protection locked="0"/>
    </xf>
    <xf numFmtId="0" fontId="38" fillId="24" borderId="28" xfId="1" applyFill="1" applyBorder="1" applyProtection="1">
      <protection locked="0"/>
    </xf>
    <xf numFmtId="0" fontId="58" fillId="0" borderId="28" xfId="1" applyFont="1" applyFill="1" applyBorder="1" applyAlignment="1" applyProtection="1">
      <alignment horizontal="center" vertical="center"/>
      <protection locked="0"/>
    </xf>
    <xf numFmtId="0" fontId="38" fillId="0" borderId="28" xfId="1" applyFill="1" applyBorder="1" applyAlignment="1" applyProtection="1">
      <alignment horizontal="left" vertical="center"/>
      <protection locked="0"/>
    </xf>
    <xf numFmtId="0" fontId="38" fillId="0" borderId="28" xfId="1" applyFont="1" applyFill="1" applyBorder="1" applyAlignment="1" applyProtection="1">
      <alignment vertical="center"/>
      <protection locked="0"/>
    </xf>
    <xf numFmtId="0" fontId="43" fillId="0" borderId="28" xfId="1" applyFont="1" applyFill="1" applyBorder="1" applyAlignment="1" applyProtection="1">
      <alignment horizontal="center" vertical="center"/>
      <protection locked="0"/>
    </xf>
    <xf numFmtId="0" fontId="59" fillId="0" borderId="28" xfId="1" applyFont="1" applyFill="1" applyBorder="1" applyAlignment="1" applyProtection="1">
      <alignment horizontal="center" vertical="center"/>
      <protection locked="0"/>
    </xf>
    <xf numFmtId="0" fontId="60" fillId="0" borderId="28" xfId="1" applyFont="1" applyFill="1" applyBorder="1" applyAlignment="1" applyProtection="1">
      <alignment horizontal="center" vertical="center"/>
      <protection locked="0"/>
    </xf>
    <xf numFmtId="0" fontId="38" fillId="0" borderId="28" xfId="1" applyFill="1" applyBorder="1" applyAlignment="1" applyProtection="1">
      <alignment horizontal="center" vertical="center"/>
      <protection locked="0"/>
    </xf>
    <xf numFmtId="0" fontId="38" fillId="0" borderId="29" xfId="1" applyFill="1" applyBorder="1" applyAlignment="1" applyProtection="1">
      <alignment horizontal="center" vertical="center"/>
      <protection locked="0"/>
    </xf>
    <xf numFmtId="0" fontId="58" fillId="0" borderId="25" xfId="1" applyFont="1" applyFill="1" applyBorder="1" applyAlignment="1" applyProtection="1">
      <alignment horizontal="center" vertical="center"/>
      <protection locked="0"/>
    </xf>
    <xf numFmtId="0" fontId="38" fillId="24" borderId="28" xfId="1" applyFill="1" applyBorder="1" applyAlignment="1" applyProtection="1">
      <alignment horizontal="center" vertical="center"/>
      <protection locked="0"/>
    </xf>
    <xf numFmtId="0" fontId="17" fillId="24" borderId="28" xfId="1" applyFont="1" applyFill="1" applyBorder="1" applyAlignment="1" applyProtection="1">
      <alignment horizontal="center" vertical="center"/>
      <protection hidden="1"/>
    </xf>
    <xf numFmtId="0" fontId="17" fillId="24" borderId="12" xfId="1" applyFont="1" applyFill="1" applyBorder="1" applyAlignment="1" applyProtection="1">
      <alignment horizontal="center" vertical="center"/>
      <protection hidden="1"/>
    </xf>
    <xf numFmtId="0" fontId="17" fillId="24" borderId="25" xfId="1" applyFont="1" applyFill="1" applyBorder="1" applyAlignment="1" applyProtection="1">
      <alignment horizontal="center" vertical="center"/>
      <protection hidden="1"/>
    </xf>
    <xf numFmtId="164" fontId="38" fillId="24" borderId="28" xfId="1" applyNumberFormat="1" applyFill="1" applyBorder="1" applyAlignment="1" applyProtection="1">
      <alignment horizontal="center" vertical="center"/>
      <protection locked="0"/>
    </xf>
    <xf numFmtId="0" fontId="38" fillId="24" borderId="34" xfId="1" applyFill="1" applyBorder="1" applyAlignment="1" applyProtection="1">
      <alignment horizontal="center" vertical="center"/>
      <protection locked="0"/>
    </xf>
    <xf numFmtId="164" fontId="38" fillId="24" borderId="12" xfId="1" applyNumberFormat="1" applyFill="1" applyBorder="1" applyAlignment="1" applyProtection="1">
      <alignment horizontal="center" vertical="center"/>
      <protection locked="0"/>
    </xf>
    <xf numFmtId="0" fontId="38" fillId="24" borderId="12" xfId="1" applyFill="1" applyBorder="1" applyAlignment="1" applyProtection="1">
      <alignment horizontal="center" vertical="center"/>
      <protection locked="0"/>
    </xf>
    <xf numFmtId="0" fontId="38" fillId="24" borderId="0" xfId="1" applyFill="1" applyBorder="1" applyAlignment="1" applyProtection="1">
      <alignment horizontal="center" vertical="center"/>
      <protection locked="0"/>
    </xf>
    <xf numFmtId="164" fontId="38" fillId="24" borderId="25" xfId="1" applyNumberFormat="1" applyFill="1" applyBorder="1" applyAlignment="1" applyProtection="1">
      <alignment horizontal="center" vertical="center"/>
      <protection locked="0"/>
    </xf>
    <xf numFmtId="0" fontId="38" fillId="24" borderId="25" xfId="1" applyFill="1" applyBorder="1" applyAlignment="1" applyProtection="1">
      <alignment horizontal="center" vertical="center"/>
      <protection locked="0"/>
    </xf>
    <xf numFmtId="0" fontId="38" fillId="24" borderId="31" xfId="1" applyFill="1" applyBorder="1" applyAlignment="1" applyProtection="1">
      <alignment horizontal="center" vertical="center"/>
      <protection locked="0"/>
    </xf>
    <xf numFmtId="0" fontId="38" fillId="24" borderId="12" xfId="1" applyFont="1" applyFill="1" applyBorder="1" applyAlignment="1" applyProtection="1">
      <alignment horizontal="center" vertical="center" textRotation="90" wrapText="1"/>
      <protection locked="0"/>
    </xf>
    <xf numFmtId="0" fontId="17" fillId="24" borderId="12" xfId="1" applyFont="1" applyFill="1" applyBorder="1" applyAlignment="1" applyProtection="1">
      <alignment horizontal="center" vertical="center" textRotation="90" wrapText="1"/>
      <protection locked="0"/>
    </xf>
    <xf numFmtId="0" fontId="17" fillId="24" borderId="12" xfId="1" applyFont="1" applyFill="1" applyBorder="1" applyAlignment="1" applyProtection="1">
      <alignment horizontal="center" vertical="center"/>
      <protection locked="0"/>
    </xf>
    <xf numFmtId="0" fontId="38" fillId="24" borderId="0" xfId="1" applyFill="1" applyProtection="1">
      <protection locked="0"/>
    </xf>
    <xf numFmtId="0" fontId="17" fillId="24" borderId="0" xfId="1" applyFont="1" applyFill="1" applyProtection="1">
      <protection locked="0"/>
    </xf>
    <xf numFmtId="0" fontId="38" fillId="24" borderId="12" xfId="1" applyFont="1" applyFill="1" applyBorder="1" applyAlignment="1" applyProtection="1">
      <alignment horizontal="center" textRotation="90" wrapText="1" shrinkToFit="1"/>
      <protection locked="0"/>
    </xf>
    <xf numFmtId="0" fontId="38" fillId="24" borderId="0" xfId="1" quotePrefix="1" applyFill="1" applyProtection="1">
      <protection locked="0"/>
    </xf>
    <xf numFmtId="0" fontId="38" fillId="0" borderId="0" xfId="1" applyBorder="1" applyProtection="1">
      <protection locked="0"/>
    </xf>
    <xf numFmtId="9" fontId="38" fillId="0" borderId="0" xfId="1" applyNumberFormat="1" applyProtection="1">
      <protection locked="0"/>
    </xf>
    <xf numFmtId="0" fontId="32" fillId="0" borderId="12" xfId="0" applyFont="1" applyBorder="1" applyAlignment="1">
      <alignment horizontal="center" vertical="center" textRotation="90" wrapText="1"/>
    </xf>
    <xf numFmtId="0" fontId="24" fillId="0" borderId="12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/>
    </xf>
    <xf numFmtId="9" fontId="17" fillId="24" borderId="25" xfId="1" applyNumberFormat="1" applyFont="1" applyFill="1" applyBorder="1" applyAlignment="1" applyProtection="1">
      <alignment horizontal="center" vertical="center"/>
      <protection hidden="1"/>
    </xf>
    <xf numFmtId="9" fontId="17" fillId="24" borderId="12" xfId="1" applyNumberFormat="1" applyFont="1" applyFill="1" applyBorder="1" applyAlignment="1" applyProtection="1">
      <alignment horizontal="center" vertical="center"/>
      <protection hidden="1"/>
    </xf>
    <xf numFmtId="9" fontId="17" fillId="24" borderId="28" xfId="1" applyNumberFormat="1" applyFont="1" applyFill="1" applyBorder="1" applyAlignment="1" applyProtection="1">
      <alignment horizontal="center" vertical="center"/>
      <protection hidden="1"/>
    </xf>
    <xf numFmtId="0" fontId="0" fillId="32" borderId="0" xfId="0" applyFill="1"/>
    <xf numFmtId="0" fontId="0" fillId="24" borderId="0" xfId="0" applyFill="1"/>
    <xf numFmtId="0" fontId="9" fillId="19" borderId="12" xfId="1" applyFont="1" applyFill="1" applyBorder="1" applyAlignment="1" applyProtection="1">
      <alignment horizontal="center" vertical="center" textRotation="90" wrapText="1"/>
      <protection locked="0"/>
    </xf>
    <xf numFmtId="0" fontId="9" fillId="24" borderId="12" xfId="1" applyFont="1" applyFill="1" applyBorder="1" applyAlignment="1" applyProtection="1">
      <alignment horizontal="center" vertical="center" textRotation="90" wrapText="1"/>
      <protection locked="0"/>
    </xf>
    <xf numFmtId="0" fontId="4" fillId="24" borderId="12" xfId="1" applyFont="1" applyFill="1" applyBorder="1" applyAlignment="1" applyProtection="1">
      <alignment horizontal="center" vertical="center" textRotation="90" wrapText="1"/>
      <protection locked="0"/>
    </xf>
    <xf numFmtId="0" fontId="9" fillId="19" borderId="12" xfId="1" applyFont="1" applyFill="1" applyBorder="1" applyAlignment="1" applyProtection="1">
      <alignment horizontal="center" vertical="center" wrapText="1"/>
      <protection locked="0"/>
    </xf>
    <xf numFmtId="0" fontId="9" fillId="23" borderId="12" xfId="1" applyFont="1" applyFill="1" applyBorder="1" applyAlignment="1" applyProtection="1">
      <alignment horizontal="center" textRotation="90" wrapText="1" shrinkToFit="1"/>
      <protection locked="0"/>
    </xf>
    <xf numFmtId="0" fontId="9" fillId="24" borderId="12" xfId="1" applyFont="1" applyFill="1" applyBorder="1" applyAlignment="1" applyProtection="1">
      <alignment horizontal="center" textRotation="90" wrapText="1" shrinkToFit="1"/>
      <protection locked="0"/>
    </xf>
    <xf numFmtId="165" fontId="0" fillId="0" borderId="0" xfId="0" applyNumberFormat="1"/>
    <xf numFmtId="10" fontId="37" fillId="24" borderId="0" xfId="1" applyNumberFormat="1" applyFont="1" applyFill="1" applyAlignment="1" applyProtection="1">
      <alignment horizontal="left"/>
      <protection locked="0"/>
    </xf>
    <xf numFmtId="0" fontId="65" fillId="24" borderId="25" xfId="1" applyNumberFormat="1" applyFont="1" applyFill="1" applyBorder="1" applyAlignment="1" applyProtection="1">
      <alignment horizontal="center" vertical="center"/>
      <protection locked="0"/>
    </xf>
    <xf numFmtId="0" fontId="65" fillId="24" borderId="12" xfId="1" applyNumberFormat="1" applyFont="1" applyFill="1" applyBorder="1" applyAlignment="1" applyProtection="1">
      <alignment horizontal="center" vertical="center"/>
      <protection locked="0"/>
    </xf>
    <xf numFmtId="0" fontId="65" fillId="24" borderId="28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Alignment="1" applyProtection="1">
      <alignment wrapText="1"/>
      <protection locked="0"/>
    </xf>
    <xf numFmtId="164" fontId="17" fillId="24" borderId="0" xfId="1" applyNumberFormat="1" applyFont="1" applyFill="1" applyAlignment="1" applyProtection="1">
      <alignment horizontal="left"/>
      <protection locked="0"/>
    </xf>
    <xf numFmtId="0" fontId="0" fillId="0" borderId="30" xfId="0" applyBorder="1"/>
    <xf numFmtId="0" fontId="0" fillId="0" borderId="31" xfId="0" applyBorder="1"/>
    <xf numFmtId="0" fontId="0" fillId="0" borderId="35" xfId="0" applyBorder="1"/>
    <xf numFmtId="0" fontId="0" fillId="0" borderId="32" xfId="0" applyBorder="1"/>
    <xf numFmtId="0" fontId="0" fillId="0" borderId="0" xfId="0" applyBorder="1"/>
    <xf numFmtId="0" fontId="0" fillId="0" borderId="36" xfId="0" applyBorder="1"/>
    <xf numFmtId="0" fontId="0" fillId="0" borderId="33" xfId="0" applyBorder="1"/>
    <xf numFmtId="0" fontId="0" fillId="0" borderId="34" xfId="0" applyBorder="1"/>
    <xf numFmtId="0" fontId="0" fillId="0" borderId="37" xfId="0" applyBorder="1"/>
    <xf numFmtId="0" fontId="0" fillId="0" borderId="0" xfId="0" applyFill="1" applyBorder="1"/>
    <xf numFmtId="0" fontId="32" fillId="0" borderId="12" xfId="0" applyFont="1" applyBorder="1" applyAlignment="1">
      <alignment horizontal="center" vertical="center" textRotation="90" wrapText="1"/>
    </xf>
    <xf numFmtId="0" fontId="15" fillId="0" borderId="0" xfId="0" applyFont="1" applyFill="1" applyAlignment="1">
      <alignment horizontal="center" vertical="top" wrapText="1" shrinkToFit="1"/>
    </xf>
    <xf numFmtId="0" fontId="15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 applyProtection="1">
      <alignment horizontal="center" vertical="center"/>
      <protection hidden="1"/>
    </xf>
    <xf numFmtId="0" fontId="32" fillId="0" borderId="9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 wrapText="1"/>
    </xf>
    <xf numFmtId="0" fontId="24" fillId="0" borderId="12" xfId="0" applyFont="1" applyBorder="1" applyAlignment="1">
      <alignment horizontal="center" vertical="center" textRotation="90" wrapText="1"/>
    </xf>
    <xf numFmtId="0" fontId="0" fillId="0" borderId="0" xfId="0" quotePrefix="1"/>
    <xf numFmtId="0" fontId="9" fillId="22" borderId="8" xfId="0" applyFont="1" applyFill="1" applyBorder="1" applyAlignment="1">
      <alignment horizontal="left" vertical="center" wrapText="1" shrinkToFit="1"/>
    </xf>
    <xf numFmtId="0" fontId="0" fillId="21" borderId="12" xfId="0" applyFill="1" applyBorder="1"/>
    <xf numFmtId="0" fontId="68" fillId="33" borderId="7" xfId="0" applyFont="1" applyFill="1" applyBorder="1" applyAlignment="1">
      <alignment horizontal="center"/>
    </xf>
    <xf numFmtId="0" fontId="67" fillId="33" borderId="7" xfId="0" applyFont="1" applyFill="1" applyBorder="1" applyAlignment="1">
      <alignment horizontal="center" vertical="center"/>
    </xf>
    <xf numFmtId="0" fontId="67" fillId="33" borderId="7" xfId="0" applyFont="1" applyFill="1" applyBorder="1" applyAlignment="1">
      <alignment horizontal="center" vertical="center" shrinkToFit="1"/>
    </xf>
    <xf numFmtId="0" fontId="66" fillId="33" borderId="7" xfId="0" applyFont="1" applyFill="1" applyBorder="1" applyAlignment="1">
      <alignment horizontal="left" vertical="top" shrinkToFit="1"/>
    </xf>
    <xf numFmtId="0" fontId="0" fillId="0" borderId="0" xfId="0" applyAlignment="1">
      <alignment wrapText="1"/>
    </xf>
    <xf numFmtId="0" fontId="69" fillId="0" borderId="0" xfId="86" applyAlignment="1" applyProtection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wrapText="1"/>
    </xf>
    <xf numFmtId="0" fontId="38" fillId="21" borderId="12" xfId="1" quotePrefix="1" applyFill="1" applyBorder="1"/>
    <xf numFmtId="0" fontId="38" fillId="21" borderId="12" xfId="1" applyFill="1" applyBorder="1"/>
    <xf numFmtId="0" fontId="16" fillId="0" borderId="9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0" fontId="16" fillId="0" borderId="11" xfId="0" applyFont="1" applyFill="1" applyBorder="1" applyAlignment="1" applyProtection="1">
      <alignment vertical="center" wrapText="1"/>
      <protection locked="0"/>
    </xf>
    <xf numFmtId="0" fontId="16" fillId="0" borderId="17" xfId="0" applyFont="1" applyFill="1" applyBorder="1" applyAlignment="1" applyProtection="1">
      <alignment vertical="center" wrapText="1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16" fillId="0" borderId="18" xfId="0" applyFont="1" applyFill="1" applyBorder="1" applyAlignment="1" applyProtection="1">
      <alignment vertical="center" wrapText="1"/>
      <protection locked="0"/>
    </xf>
    <xf numFmtId="0" fontId="16" fillId="0" borderId="9" xfId="0" applyFont="1" applyFill="1" applyBorder="1" applyAlignment="1" applyProtection="1">
      <alignment horizontal="center" vertical="center" wrapText="1"/>
      <protection locked="0"/>
    </xf>
    <xf numFmtId="0" fontId="16" fillId="0" borderId="11" xfId="0" applyFont="1" applyFill="1" applyBorder="1" applyAlignment="1" applyProtection="1">
      <alignment horizontal="center" vertical="center" wrapText="1"/>
      <protection locked="0"/>
    </xf>
    <xf numFmtId="0" fontId="16" fillId="0" borderId="17" xfId="0" applyFont="1" applyFill="1" applyBorder="1" applyAlignment="1" applyProtection="1">
      <alignment horizontal="center" vertical="center" wrapText="1"/>
      <protection locked="0"/>
    </xf>
    <xf numFmtId="0" fontId="16" fillId="0" borderId="18" xfId="0" applyFont="1" applyFill="1" applyBorder="1" applyAlignment="1" applyProtection="1">
      <alignment horizontal="center" vertical="center" wrapText="1"/>
      <protection locked="0"/>
    </xf>
    <xf numFmtId="0" fontId="16" fillId="0" borderId="9" xfId="0" applyFont="1" applyFill="1" applyBorder="1" applyAlignment="1" applyProtection="1">
      <alignment horizontal="center" vertical="center" wrapText="1"/>
      <protection locked="0" hidden="1"/>
    </xf>
    <xf numFmtId="0" fontId="16" fillId="0" borderId="11" xfId="0" applyFont="1" applyFill="1" applyBorder="1" applyAlignment="1" applyProtection="1">
      <alignment horizontal="center" vertical="center" wrapText="1"/>
      <protection locked="0" hidden="1"/>
    </xf>
    <xf numFmtId="0" fontId="16" fillId="0" borderId="17" xfId="0" applyFont="1" applyFill="1" applyBorder="1" applyAlignment="1" applyProtection="1">
      <alignment horizontal="center" vertical="center" wrapText="1"/>
      <protection locked="0" hidden="1"/>
    </xf>
    <xf numFmtId="0" fontId="16" fillId="0" borderId="18" xfId="0" applyFont="1" applyFill="1" applyBorder="1" applyAlignment="1" applyProtection="1">
      <alignment horizontal="center" vertical="center" wrapText="1"/>
      <protection locked="0" hidden="1"/>
    </xf>
    <xf numFmtId="0" fontId="16" fillId="0" borderId="6" xfId="0" applyFont="1" applyFill="1" applyBorder="1" applyAlignment="1" applyProtection="1">
      <alignment vertical="center" wrapText="1"/>
      <protection locked="0"/>
    </xf>
    <xf numFmtId="0" fontId="16" fillId="0" borderId="7" xfId="0" applyFont="1" applyFill="1" applyBorder="1" applyAlignment="1" applyProtection="1">
      <alignment vertical="center" wrapText="1"/>
      <protection locked="0"/>
    </xf>
    <xf numFmtId="0" fontId="16" fillId="0" borderId="8" xfId="0" applyFont="1" applyFill="1" applyBorder="1" applyAlignment="1" applyProtection="1">
      <alignment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 hidden="1"/>
    </xf>
    <xf numFmtId="0" fontId="16" fillId="0" borderId="8" xfId="0" applyFont="1" applyFill="1" applyBorder="1" applyAlignment="1" applyProtection="1">
      <alignment horizontal="center" vertical="center" wrapText="1"/>
      <protection locked="0" hidden="1"/>
    </xf>
    <xf numFmtId="0" fontId="29" fillId="0" borderId="14" xfId="0" applyFont="1" applyFill="1" applyBorder="1" applyAlignment="1" applyProtection="1">
      <alignment vertical="center" wrapText="1"/>
      <protection locked="0"/>
    </xf>
    <xf numFmtId="0" fontId="9" fillId="0" borderId="14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29" fillId="21" borderId="14" xfId="0" applyFont="1" applyFill="1" applyBorder="1" applyAlignment="1" applyProtection="1">
      <alignment vertical="center" wrapText="1"/>
      <protection locked="0"/>
    </xf>
    <xf numFmtId="0" fontId="9" fillId="21" borderId="14" xfId="0" applyFont="1" applyFill="1" applyBorder="1" applyAlignment="1">
      <alignment vertical="center" wrapText="1"/>
    </xf>
    <xf numFmtId="0" fontId="9" fillId="21" borderId="16" xfId="0" applyFont="1" applyFill="1" applyBorder="1" applyAlignment="1">
      <alignment vertical="center" wrapText="1"/>
    </xf>
    <xf numFmtId="0" fontId="9" fillId="21" borderId="19" xfId="0" applyFont="1" applyFill="1" applyBorder="1" applyAlignment="1">
      <alignment vertical="center" wrapText="1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9" fillId="0" borderId="9" xfId="0" applyFont="1" applyFill="1" applyBorder="1" applyAlignment="1" applyProtection="1">
      <alignment horizontal="center" vertical="center" wrapText="1"/>
      <protection locked="0"/>
    </xf>
    <xf numFmtId="0" fontId="29" fillId="0" borderId="11" xfId="0" applyFont="1" applyFill="1" applyBorder="1" applyAlignment="1" applyProtection="1">
      <alignment horizontal="center" vertical="center" wrapText="1"/>
      <protection locked="0"/>
    </xf>
    <xf numFmtId="0" fontId="29" fillId="0" borderId="17" xfId="0" applyFont="1" applyFill="1" applyBorder="1" applyAlignment="1" applyProtection="1">
      <alignment horizontal="center" vertical="center" wrapText="1"/>
      <protection locked="0"/>
    </xf>
    <xf numFmtId="0" fontId="29" fillId="0" borderId="18" xfId="0" applyFont="1" applyFill="1" applyBorder="1" applyAlignment="1" applyProtection="1">
      <alignment horizontal="center" vertical="center" wrapText="1"/>
      <protection locked="0"/>
    </xf>
    <xf numFmtId="0" fontId="29" fillId="0" borderId="9" xfId="0" applyFont="1" applyFill="1" applyBorder="1" applyAlignment="1" applyProtection="1">
      <alignment horizontal="center" vertical="center" wrapText="1"/>
      <protection locked="0" hidden="1"/>
    </xf>
    <xf numFmtId="0" fontId="29" fillId="0" borderId="11" xfId="0" applyFont="1" applyFill="1" applyBorder="1" applyAlignment="1" applyProtection="1">
      <alignment horizontal="center" vertical="center" wrapText="1"/>
      <protection locked="0" hidden="1"/>
    </xf>
    <xf numFmtId="0" fontId="29" fillId="0" borderId="17" xfId="0" applyFont="1" applyFill="1" applyBorder="1" applyAlignment="1" applyProtection="1">
      <alignment horizontal="center" vertical="center" wrapText="1"/>
      <protection locked="0" hidden="1"/>
    </xf>
    <xf numFmtId="0" fontId="29" fillId="0" borderId="18" xfId="0" applyFont="1" applyFill="1" applyBorder="1" applyAlignment="1" applyProtection="1">
      <alignment horizontal="center" vertical="center" wrapText="1"/>
      <protection locked="0" hidden="1"/>
    </xf>
    <xf numFmtId="0" fontId="29" fillId="21" borderId="9" xfId="0" applyFont="1" applyFill="1" applyBorder="1" applyAlignment="1" applyProtection="1">
      <alignment vertical="center" wrapText="1"/>
      <protection locked="0"/>
    </xf>
    <xf numFmtId="0" fontId="29" fillId="21" borderId="10" xfId="0" applyFont="1" applyFill="1" applyBorder="1" applyAlignment="1" applyProtection="1">
      <alignment vertical="center" wrapText="1"/>
      <protection locked="0"/>
    </xf>
    <xf numFmtId="0" fontId="29" fillId="21" borderId="11" xfId="0" applyFont="1" applyFill="1" applyBorder="1" applyAlignment="1" applyProtection="1">
      <alignment vertical="center" wrapText="1"/>
      <protection locked="0"/>
    </xf>
    <xf numFmtId="0" fontId="29" fillId="21" borderId="17" xfId="0" applyFont="1" applyFill="1" applyBorder="1" applyAlignment="1" applyProtection="1">
      <alignment vertical="center" wrapText="1"/>
      <protection locked="0"/>
    </xf>
    <xf numFmtId="0" fontId="29" fillId="21" borderId="13" xfId="0" applyFont="1" applyFill="1" applyBorder="1" applyAlignment="1" applyProtection="1">
      <alignment vertical="center" wrapText="1"/>
      <protection locked="0"/>
    </xf>
    <xf numFmtId="0" fontId="29" fillId="21" borderId="18" xfId="0" applyFont="1" applyFill="1" applyBorder="1" applyAlignment="1" applyProtection="1">
      <alignment vertical="center" wrapText="1"/>
      <protection locked="0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0" fontId="16" fillId="0" borderId="7" xfId="0" applyFont="1" applyFill="1" applyBorder="1" applyAlignment="1" applyProtection="1">
      <alignment horizontal="center" vertical="center"/>
      <protection hidden="1"/>
    </xf>
    <xf numFmtId="0" fontId="16" fillId="0" borderId="8" xfId="0" applyFont="1" applyFill="1" applyBorder="1" applyAlignment="1" applyProtection="1">
      <alignment horizontal="center" vertical="center"/>
      <protection hidden="1"/>
    </xf>
    <xf numFmtId="0" fontId="16" fillId="0" borderId="12" xfId="0" applyFont="1" applyFill="1" applyBorder="1" applyAlignment="1" applyProtection="1">
      <alignment horizontal="center" vertical="center"/>
      <protection hidden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8" xfId="0" applyFont="1" applyFill="1" applyBorder="1" applyAlignment="1">
      <alignment horizontal="center" vertical="center" textRotation="90" wrapText="1"/>
    </xf>
    <xf numFmtId="0" fontId="16" fillId="0" borderId="12" xfId="0" applyFont="1" applyFill="1" applyBorder="1" applyAlignment="1">
      <alignment horizontal="center" vertical="center" textRotation="90" wrapText="1"/>
    </xf>
    <xf numFmtId="0" fontId="16" fillId="0" borderId="7" xfId="0" applyFont="1" applyFill="1" applyBorder="1" applyAlignment="1">
      <alignment horizontal="center" vertical="center" textRotation="90"/>
    </xf>
    <xf numFmtId="0" fontId="16" fillId="0" borderId="8" xfId="0" applyFont="1" applyFill="1" applyBorder="1" applyAlignment="1">
      <alignment horizontal="center" vertical="center" textRotation="90"/>
    </xf>
    <xf numFmtId="0" fontId="16" fillId="0" borderId="7" xfId="0" applyFont="1" applyFill="1" applyBorder="1" applyAlignment="1">
      <alignment horizontal="center" vertical="center" textRotation="90" wrapText="1"/>
    </xf>
    <xf numFmtId="0" fontId="29" fillId="0" borderId="9" xfId="0" applyFont="1" applyFill="1" applyBorder="1" applyAlignment="1" applyProtection="1">
      <alignment vertical="center" wrapText="1"/>
      <protection locked="0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21" borderId="10" xfId="0" applyFont="1" applyFill="1" applyBorder="1" applyAlignment="1">
      <alignment vertical="center" wrapText="1"/>
    </xf>
    <xf numFmtId="0" fontId="9" fillId="21" borderId="11" xfId="0" applyFont="1" applyFill="1" applyBorder="1" applyAlignment="1">
      <alignment vertical="center" wrapText="1"/>
    </xf>
    <xf numFmtId="0" fontId="9" fillId="21" borderId="15" xfId="0" applyFont="1" applyFill="1" applyBorder="1" applyAlignment="1">
      <alignment vertical="center" wrapText="1"/>
    </xf>
    <xf numFmtId="0" fontId="9" fillId="21" borderId="0" xfId="0" applyFont="1" applyFill="1" applyAlignment="1">
      <alignment vertical="center" wrapText="1"/>
    </xf>
    <xf numFmtId="0" fontId="9" fillId="21" borderId="20" xfId="0" applyFont="1" applyFill="1" applyBorder="1" applyAlignment="1">
      <alignment vertical="center" wrapText="1"/>
    </xf>
    <xf numFmtId="0" fontId="16" fillId="0" borderId="9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top" wrapText="1" shrinkToFit="1"/>
    </xf>
    <xf numFmtId="0" fontId="17" fillId="21" borderId="0" xfId="0" quotePrefix="1" applyFont="1" applyFill="1" applyAlignment="1" applyProtection="1">
      <alignment horizontal="center" wrapText="1"/>
      <protection locked="0"/>
    </xf>
    <xf numFmtId="0" fontId="17" fillId="21" borderId="0" xfId="0" applyFont="1" applyFill="1" applyAlignment="1" applyProtection="1">
      <alignment horizontal="center" wrapText="1"/>
      <protection locked="0"/>
    </xf>
    <xf numFmtId="0" fontId="14" fillId="0" borderId="0" xfId="0" applyFont="1" applyFill="1" applyAlignment="1" applyProtection="1">
      <alignment wrapText="1"/>
      <protection locked="0"/>
    </xf>
    <xf numFmtId="0" fontId="23" fillId="0" borderId="0" xfId="0" applyFont="1" applyFill="1" applyAlignment="1">
      <alignment horizontal="left" wrapText="1"/>
    </xf>
    <xf numFmtId="0" fontId="24" fillId="0" borderId="0" xfId="0" applyFont="1" applyAlignment="1">
      <alignment wrapText="1"/>
    </xf>
    <xf numFmtId="0" fontId="26" fillId="21" borderId="0" xfId="0" applyFont="1" applyFill="1" applyAlignment="1" applyProtection="1">
      <alignment horizontal="center" wrapText="1"/>
      <protection locked="0"/>
    </xf>
    <xf numFmtId="0" fontId="0" fillId="0" borderId="0" xfId="0" applyFill="1" applyAlignment="1" applyProtection="1">
      <alignment wrapText="1"/>
      <protection locked="0"/>
    </xf>
    <xf numFmtId="0" fontId="15" fillId="0" borderId="0" xfId="0" applyFont="1" applyFill="1" applyAlignment="1">
      <alignment horizontal="left" vertical="top" wrapText="1" shrinkToFit="1"/>
    </xf>
    <xf numFmtId="0" fontId="27" fillId="0" borderId="0" xfId="0" applyFont="1" applyFill="1" applyAlignment="1" applyProtection="1">
      <alignment horizontal="center" wrapText="1"/>
      <protection locked="0"/>
    </xf>
    <xf numFmtId="0" fontId="28" fillId="0" borderId="0" xfId="0" applyFont="1" applyFill="1" applyAlignment="1" applyProtection="1">
      <alignment horizontal="center"/>
      <protection locked="0"/>
    </xf>
    <xf numFmtId="0" fontId="16" fillId="0" borderId="14" xfId="0" applyFont="1" applyFill="1" applyBorder="1" applyAlignment="1">
      <alignment vertical="center"/>
    </xf>
    <xf numFmtId="0" fontId="16" fillId="0" borderId="19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14" fillId="0" borderId="0" xfId="0" applyFont="1" applyFill="1" applyAlignment="1" applyProtection="1">
      <alignment vertical="top" wrapText="1"/>
      <protection locked="0"/>
    </xf>
    <xf numFmtId="0" fontId="18" fillId="21" borderId="0" xfId="0" applyFont="1" applyFill="1" applyAlignment="1" applyProtection="1">
      <alignment vertical="top" wrapText="1"/>
      <protection locked="0"/>
    </xf>
    <xf numFmtId="0" fontId="22" fillId="21" borderId="0" xfId="0" applyFont="1" applyFill="1" applyAlignment="1" applyProtection="1">
      <alignment horizontal="center" wrapText="1"/>
      <protection locked="0"/>
    </xf>
    <xf numFmtId="0" fontId="22" fillId="21" borderId="0" xfId="0" quotePrefix="1" applyFont="1" applyFill="1" applyAlignment="1" applyProtection="1">
      <alignment horizontal="center" wrapText="1"/>
      <protection locked="0"/>
    </xf>
    <xf numFmtId="0" fontId="24" fillId="21" borderId="0" xfId="0" applyFont="1" applyFill="1" applyAlignment="1" applyProtection="1">
      <protection locked="0"/>
    </xf>
    <xf numFmtId="0" fontId="26" fillId="0" borderId="0" xfId="0" applyFont="1" applyFill="1" applyAlignment="1" applyProtection="1">
      <alignment horizontal="center" wrapText="1"/>
      <protection locked="0"/>
    </xf>
    <xf numFmtId="0" fontId="17" fillId="0" borderId="0" xfId="0" applyFont="1" applyFill="1" applyAlignment="1" applyProtection="1">
      <alignment horizontal="center" wrapText="1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32" fillId="0" borderId="9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 textRotation="90" wrapText="1"/>
    </xf>
    <xf numFmtId="0" fontId="32" fillId="0" borderId="16" xfId="0" applyFont="1" applyBorder="1" applyAlignment="1">
      <alignment horizontal="center" vertical="center" textRotation="90" wrapText="1"/>
    </xf>
    <xf numFmtId="0" fontId="32" fillId="0" borderId="16" xfId="0" applyFont="1" applyBorder="1" applyAlignment="1">
      <alignment horizontal="center" vertical="center" textRotation="90"/>
    </xf>
    <xf numFmtId="0" fontId="32" fillId="0" borderId="19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textRotation="90" wrapText="1"/>
    </xf>
    <xf numFmtId="0" fontId="33" fillId="0" borderId="9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textRotation="90" wrapText="1"/>
    </xf>
    <xf numFmtId="0" fontId="32" fillId="0" borderId="6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2" fillId="0" borderId="12" xfId="0" applyFont="1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 wrapText="1"/>
    </xf>
  </cellXfs>
  <cellStyles count="87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Акцент1" xfId="8"/>
    <cellStyle name="20% - Акцент2" xfId="9"/>
    <cellStyle name="20% - Акцент3" xfId="10"/>
    <cellStyle name="20% - Акцент4" xfId="11"/>
    <cellStyle name="20% - Акцент5" xfId="12"/>
    <cellStyle name="20% - Акцент6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- Акцент1" xfId="20"/>
    <cellStyle name="40% - Акцент2" xfId="21"/>
    <cellStyle name="40% - Акцент3" xfId="22"/>
    <cellStyle name="40% - Акцент4" xfId="23"/>
    <cellStyle name="40% - Акцент5" xfId="24"/>
    <cellStyle name="40% - Акцент6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Calculation" xfId="45"/>
    <cellStyle name="Check Cell" xfId="46"/>
    <cellStyle name="Explanatory Text" xfId="47"/>
    <cellStyle name="Good" xfId="48"/>
    <cellStyle name="Heading 1" xfId="49"/>
    <cellStyle name="Heading 2" xfId="50"/>
    <cellStyle name="Heading 3" xfId="51"/>
    <cellStyle name="Heading 4" xfId="52"/>
    <cellStyle name="Input" xfId="53"/>
    <cellStyle name="Linked Cell" xfId="54"/>
    <cellStyle name="Neutral" xfId="55"/>
    <cellStyle name="Note" xfId="56"/>
    <cellStyle name="Note 2" xfId="57"/>
    <cellStyle name="Output" xfId="58"/>
    <cellStyle name="Title" xfId="59"/>
    <cellStyle name="Total" xfId="60"/>
    <cellStyle name="Warning Text" xfId="61"/>
    <cellStyle name="Акцент1 2" xfId="62"/>
    <cellStyle name="Акцент2 2" xfId="63"/>
    <cellStyle name="Акцент3 2" xfId="64"/>
    <cellStyle name="Акцент4 2" xfId="65"/>
    <cellStyle name="Акцент5 2" xfId="66"/>
    <cellStyle name="Акцент6 2" xfId="67"/>
    <cellStyle name="Ввод  2" xfId="68"/>
    <cellStyle name="Вывод 2" xfId="69"/>
    <cellStyle name="Вычисление 2" xfId="70"/>
    <cellStyle name="Гиперссылка" xfId="86" builtinId="8"/>
    <cellStyle name="Заголовок 1 2" xfId="71"/>
    <cellStyle name="Заголовок 2 2" xfId="72"/>
    <cellStyle name="Заголовок 3 2" xfId="73"/>
    <cellStyle name="Заголовок 4 2" xfId="74"/>
    <cellStyle name="Итог 2" xfId="75"/>
    <cellStyle name="Контрольная ячейка 2" xfId="76"/>
    <cellStyle name="Название 2" xfId="77"/>
    <cellStyle name="Нейтральный 2" xfId="78"/>
    <cellStyle name="Обычный" xfId="0" builtinId="0"/>
    <cellStyle name="Обычный 2" xfId="1"/>
    <cellStyle name="Плохой 2" xfId="79"/>
    <cellStyle name="Пояснение 2" xfId="80"/>
    <cellStyle name="Примечание 2" xfId="82"/>
    <cellStyle name="Примечание 3" xfId="81"/>
    <cellStyle name="Связанная ячейка 2" xfId="83"/>
    <cellStyle name="Текст предупреждения 2" xfId="84"/>
    <cellStyle name="Хороший 2" xfId="85"/>
  </cellStyles>
  <dxfs count="130"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 val="0"/>
        <strike val="0"/>
        <condense val="0"/>
        <extend val="0"/>
        <u val="none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/>
        <condense val="0"/>
        <extend val="0"/>
        <u/>
      </font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u val="none"/>
        <color theme="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 val="0"/>
        <i/>
      </font>
      <fill>
        <patternFill>
          <bgColor theme="0"/>
        </patternFill>
      </fill>
    </dxf>
    <dxf>
      <font>
        <b/>
        <i/>
        <color auto="1"/>
      </font>
      <fill>
        <patternFill>
          <bgColor theme="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 val="0"/>
        <strike val="0"/>
        <condense val="0"/>
        <extend val="0"/>
        <u val="none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b val="0"/>
        <i/>
        <condense val="0"/>
        <extend val="0"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0</xdr:row>
      <xdr:rowOff>0</xdr:rowOff>
    </xdr:from>
    <xdr:to>
      <xdr:col>53</xdr:col>
      <xdr:colOff>0</xdr:colOff>
      <xdr:row>3</xdr:row>
      <xdr:rowOff>192424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2068175" y="0"/>
          <a:ext cx="0" cy="944899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ЗАТВЕРДЖЕНО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Наказ Міністерства освіти і науки,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молоді та спорту України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29 березня 2012 року № 384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uk-UA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Форма № Н- 3.01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Кваліфікація _</a:t>
          </a:r>
          <a:r>
            <a:rPr lang="uk-UA" sz="12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бакалавр з інженерного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матеріалознавства </a:t>
          </a: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3111 Технік-технолог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3119 Технічний фахівець в галузі фізичних наук і техніки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3117 Технік-лаборант (металургія)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Строк навчання</a:t>
          </a: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__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 3 роки 10 місяців  </a:t>
          </a: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</a:t>
          </a:r>
        </a:p>
        <a:p>
          <a:pPr algn="l" rtl="0">
            <a:defRPr sz="1000"/>
          </a:pP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</a:t>
          </a: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(роки і місяці)    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 основі _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повної загальної середньої освіти</a:t>
          </a: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9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</a:t>
          </a: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(зазначається освітній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(освітньо-кваліфікаційний) рівень)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</a:t>
          </a:r>
          <a:endParaRPr lang="uk-UA"/>
        </a:p>
      </xdr:txBody>
    </xdr:sp>
    <xdr:clientData/>
  </xdr:twoCellAnchor>
  <xdr:twoCellAnchor>
    <xdr:from>
      <xdr:col>7</xdr:col>
      <xdr:colOff>47625</xdr:colOff>
      <xdr:row>5</xdr:row>
      <xdr:rowOff>188595</xdr:rowOff>
    </xdr:from>
    <xdr:to>
      <xdr:col>35</xdr:col>
      <xdr:colOff>0</xdr:colOff>
      <xdr:row>9</xdr:row>
      <xdr:rowOff>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114550" y="1503045"/>
          <a:ext cx="6067425" cy="706762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91440" tIns="91440" rIns="91440" bIns="91440" anchor="t" upright="1"/>
        <a:lstStyle/>
        <a:p>
          <a:pPr algn="ctr" rtl="0">
            <a:defRPr sz="1000"/>
          </a:pPr>
          <a:r>
            <a:rPr lang="uk-UA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Міністерство освіти і науки України</a:t>
          </a:r>
          <a:endParaRPr lang="uk-UA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108</xdr:row>
      <xdr:rowOff>0</xdr:rowOff>
    </xdr:from>
    <xdr:to>
      <xdr:col>26</xdr:col>
      <xdr:colOff>0</xdr:colOff>
      <xdr:row>108</xdr:row>
      <xdr:rowOff>0</xdr:rowOff>
    </xdr:to>
    <xdr:sp macro="" textlink="">
      <xdr:nvSpPr>
        <xdr:cNvPr id="3191" name="Line 59"/>
        <xdr:cNvSpPr>
          <a:spLocks noChangeShapeType="1"/>
        </xdr:cNvSpPr>
      </xdr:nvSpPr>
      <xdr:spPr bwMode="auto">
        <a:xfrm>
          <a:off x="11896725" y="31003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162806</xdr:colOff>
      <xdr:row>1</xdr:row>
      <xdr:rowOff>22663</xdr:rowOff>
    </xdr:from>
    <xdr:to>
      <xdr:col>15</xdr:col>
      <xdr:colOff>73636</xdr:colOff>
      <xdr:row>1</xdr:row>
      <xdr:rowOff>301879</xdr:rowOff>
    </xdr:to>
    <xdr:sp macro="" textlink="">
      <xdr:nvSpPr>
        <xdr:cNvPr id="5" name="TextBox 4"/>
        <xdr:cNvSpPr txBox="1"/>
      </xdr:nvSpPr>
      <xdr:spPr>
        <a:xfrm>
          <a:off x="4668131" y="60763"/>
          <a:ext cx="3073130" cy="2792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/>
            <a:t>V. </a:t>
          </a:r>
          <a:r>
            <a:rPr lang="ru-RU" sz="1100" b="0"/>
            <a:t>ПЛАН ОСВІТЬНОГО ПРОЦЕСУ</a:t>
          </a:r>
          <a:endParaRPr lang="ru-RU" sz="10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0</xdr:row>
      <xdr:rowOff>0</xdr:rowOff>
    </xdr:from>
    <xdr:to>
      <xdr:col>53</xdr:col>
      <xdr:colOff>0</xdr:colOff>
      <xdr:row>3</xdr:row>
      <xdr:rowOff>192424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2068175" y="0"/>
          <a:ext cx="0" cy="849649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ЗАТВЕРДЖЕНО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Наказ Міністерства освіти і науки,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молоді та спорту України 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29 березня 2012 року № 384</a:t>
          </a:r>
        </a:p>
        <a:p>
          <a:pPr algn="l" rtl="0">
            <a:defRPr sz="1000"/>
          </a:pPr>
          <a:r>
            <a:rPr lang="uk-UA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uk-UA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Форма № Н- 3.01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Кваліфікація _</a:t>
          </a:r>
          <a:r>
            <a:rPr lang="uk-UA" sz="12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бакалавр з інженерного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матеріалознавства </a:t>
          </a: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3111 Технік-технолог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3119 Технічний фахівець в галузі фізичних наук і техніки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3117 Технік-лаборант (металургія)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Строк навчання</a:t>
          </a: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__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 3 роки 10 місяців  </a:t>
          </a: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</a:t>
          </a:r>
        </a:p>
        <a:p>
          <a:pPr algn="l" rtl="0">
            <a:defRPr sz="1000"/>
          </a:pPr>
          <a:r>
            <a:rPr lang="uk-UA" sz="10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       </a:t>
          </a: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(роки і місяці)    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 основі _</a:t>
          </a:r>
          <a:r>
            <a:rPr lang="uk-UA" sz="1000" b="1" i="1" u="sng" strike="noStrike" baseline="0">
              <a:solidFill>
                <a:srgbClr val="000000"/>
              </a:solidFill>
              <a:latin typeface="Times New Roman"/>
              <a:cs typeface="Times New Roman"/>
            </a:rPr>
            <a:t>повної загальної середньої освіти</a:t>
          </a: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9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</a:t>
          </a: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(зазначається освітній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8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(освітньо-кваліфікаційний) рівень) 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uk-UA" sz="1000" b="1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uk-UA" sz="1200" b="1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</a:t>
          </a:r>
          <a:endParaRPr lang="uk-UA"/>
        </a:p>
      </xdr:txBody>
    </xdr:sp>
    <xdr:clientData/>
  </xdr:twoCellAnchor>
  <xdr:twoCellAnchor>
    <xdr:from>
      <xdr:col>7</xdr:col>
      <xdr:colOff>47625</xdr:colOff>
      <xdr:row>5</xdr:row>
      <xdr:rowOff>188595</xdr:rowOff>
    </xdr:from>
    <xdr:to>
      <xdr:col>35</xdr:col>
      <xdr:colOff>0</xdr:colOff>
      <xdr:row>9</xdr:row>
      <xdr:rowOff>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114550" y="1274445"/>
          <a:ext cx="6067425" cy="640087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91440" tIns="91440" rIns="91440" bIns="91440" anchor="t" upright="1"/>
        <a:lstStyle/>
        <a:p>
          <a:pPr algn="ctr" rtl="0">
            <a:defRPr sz="1000"/>
          </a:pPr>
          <a:r>
            <a:rPr lang="uk-UA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Міністерство освіти і науки України</a:t>
          </a:r>
          <a:endParaRPr lang="uk-UA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108</xdr:row>
      <xdr:rowOff>0</xdr:rowOff>
    </xdr:from>
    <xdr:to>
      <xdr:col>26</xdr:col>
      <xdr:colOff>0</xdr:colOff>
      <xdr:row>108</xdr:row>
      <xdr:rowOff>0</xdr:rowOff>
    </xdr:to>
    <xdr:sp macro="" textlink="">
      <xdr:nvSpPr>
        <xdr:cNvPr id="2" name="Line 59"/>
        <xdr:cNvSpPr>
          <a:spLocks noChangeShapeType="1"/>
        </xdr:cNvSpPr>
      </xdr:nvSpPr>
      <xdr:spPr bwMode="auto">
        <a:xfrm>
          <a:off x="11896725" y="28603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162806</xdr:colOff>
      <xdr:row>1</xdr:row>
      <xdr:rowOff>22663</xdr:rowOff>
    </xdr:from>
    <xdr:to>
      <xdr:col>15</xdr:col>
      <xdr:colOff>73636</xdr:colOff>
      <xdr:row>1</xdr:row>
      <xdr:rowOff>301879</xdr:rowOff>
    </xdr:to>
    <xdr:sp macro="" textlink="">
      <xdr:nvSpPr>
        <xdr:cNvPr id="3" name="TextBox 2"/>
        <xdr:cNvSpPr txBox="1"/>
      </xdr:nvSpPr>
      <xdr:spPr>
        <a:xfrm>
          <a:off x="4668131" y="60763"/>
          <a:ext cx="3073130" cy="2792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/>
            <a:t>V. </a:t>
          </a:r>
          <a:r>
            <a:rPr lang="ru-RU" sz="1100" b="0"/>
            <a:t>ПЛАН ОСВІТЬНОГО ПРОЦЕСУ</a:t>
          </a:r>
          <a:endParaRPr lang="ru-RU" sz="1000" b="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drive.google.com/file/d/1qGHLSRnQplP2pf5VL5SzfySjKv1nFJDC/view?usp=sharing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zp.edu.ua/uploads/dept_nm/Nakaz_N249_vid_23.06.21.pdf" TargetMode="External"/><Relationship Id="rId1" Type="http://schemas.openxmlformats.org/officeDocument/2006/relationships/hyperlink" Target="https://drive.google.com/file/d/1qGHLSRnQplP2pf5VL5SzfySjKv1nFJDC/view?usp=sharing" TargetMode="External"/><Relationship Id="rId6" Type="http://schemas.openxmlformats.org/officeDocument/2006/relationships/hyperlink" Target="https://drive.google.com/drive/folders/1YRgwDtGWFuj8hts0t8XdBR0UP5iRe-sb?usp=sharing" TargetMode="External"/><Relationship Id="rId5" Type="http://schemas.openxmlformats.org/officeDocument/2006/relationships/hyperlink" Target="https://zp.edu.ua/uploads/dept_nm/Nakaz_N249_vid_23.06.21.pdf" TargetMode="External"/><Relationship Id="rId4" Type="http://schemas.openxmlformats.org/officeDocument/2006/relationships/hyperlink" Target="https://drive.google.com/file/d/1WOUGkdrCxc_wuvNyAVOY0s4CLY32a7va/view?usp=sharing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B1" sqref="B1"/>
    </sheetView>
  </sheetViews>
  <sheetFormatPr defaultRowHeight="15" x14ac:dyDescent="0.25"/>
  <cols>
    <col min="2" max="2" width="89.7109375" customWidth="1"/>
    <col min="3" max="3" width="8" customWidth="1"/>
  </cols>
  <sheetData>
    <row r="1" spans="1:11" x14ac:dyDescent="0.25">
      <c r="A1">
        <v>1</v>
      </c>
      <c r="B1" s="282" t="s">
        <v>323</v>
      </c>
      <c r="C1" t="s">
        <v>300</v>
      </c>
      <c r="I1" t="s">
        <v>2</v>
      </c>
      <c r="J1" t="s">
        <v>0</v>
      </c>
      <c r="K1" t="s">
        <v>3</v>
      </c>
    </row>
    <row r="2" spans="1:11" x14ac:dyDescent="0.25">
      <c r="A2">
        <v>2</v>
      </c>
      <c r="B2" s="292" t="s">
        <v>324</v>
      </c>
      <c r="C2" t="s">
        <v>22</v>
      </c>
      <c r="I2" t="s">
        <v>2</v>
      </c>
      <c r="J2" t="s">
        <v>1</v>
      </c>
      <c r="K2" t="s">
        <v>4</v>
      </c>
    </row>
    <row r="3" spans="1:11" x14ac:dyDescent="0.25">
      <c r="A3">
        <v>3</v>
      </c>
      <c r="B3" s="292" t="s">
        <v>325</v>
      </c>
      <c r="C3" t="s">
        <v>31</v>
      </c>
      <c r="I3" t="s">
        <v>2</v>
      </c>
      <c r="J3" t="s">
        <v>6</v>
      </c>
      <c r="K3" t="s">
        <v>5</v>
      </c>
    </row>
    <row r="4" spans="1:11" x14ac:dyDescent="0.25">
      <c r="A4">
        <v>4</v>
      </c>
      <c r="B4" s="293" t="s">
        <v>326</v>
      </c>
      <c r="C4" t="s">
        <v>33</v>
      </c>
      <c r="I4" t="s">
        <v>2</v>
      </c>
      <c r="J4" t="s">
        <v>7</v>
      </c>
      <c r="K4" t="s">
        <v>9</v>
      </c>
    </row>
    <row r="5" spans="1:11" ht="102" customHeight="1" x14ac:dyDescent="0.25">
      <c r="A5">
        <v>5</v>
      </c>
      <c r="B5" s="282"/>
      <c r="C5" t="s">
        <v>301</v>
      </c>
      <c r="I5" t="s">
        <v>2</v>
      </c>
      <c r="J5" t="s">
        <v>8</v>
      </c>
      <c r="K5" t="s">
        <v>10</v>
      </c>
    </row>
    <row r="6" spans="1:11" x14ac:dyDescent="0.25">
      <c r="B6" s="287" t="s">
        <v>320</v>
      </c>
      <c r="I6" t="s">
        <v>152</v>
      </c>
      <c r="J6" t="str">
        <f ca="1">MID(CELL("имяфайла"),SEARCH("[",CELL("имяфайла"))+1,SEARCH(".xls",CELL("имяфайла"))-SEARCH("[",CELL("имяфайла"))-1)</f>
        <v>RT-511-1-m_2021</v>
      </c>
      <c r="K6" t="str">
        <f ca="1">REPLACE(J6,SEARCH("_",J6,2),255,"")</f>
        <v>RT-511-1-m</v>
      </c>
    </row>
    <row r="8" spans="1:11" ht="60" x14ac:dyDescent="0.25">
      <c r="A8" s="270"/>
      <c r="B8" s="291" t="s">
        <v>322</v>
      </c>
      <c r="C8" s="288" t="s">
        <v>313</v>
      </c>
      <c r="D8" s="270"/>
      <c r="E8" s="270"/>
      <c r="F8" s="270"/>
      <c r="G8" s="270"/>
      <c r="H8" s="270"/>
    </row>
    <row r="9" spans="1:11" ht="45" x14ac:dyDescent="0.25">
      <c r="B9" s="287" t="s">
        <v>321</v>
      </c>
      <c r="C9" s="288" t="s">
        <v>314</v>
      </c>
      <c r="F9" s="288" t="s">
        <v>303</v>
      </c>
    </row>
    <row r="10" spans="1:11" ht="60" x14ac:dyDescent="0.25">
      <c r="B10" s="287" t="s">
        <v>316</v>
      </c>
      <c r="C10" s="289" t="s">
        <v>305</v>
      </c>
      <c r="D10" s="288" t="s">
        <v>315</v>
      </c>
      <c r="G10" s="288" t="s">
        <v>304</v>
      </c>
    </row>
    <row r="11" spans="1:11" x14ac:dyDescent="0.25">
      <c r="A11" s="270"/>
      <c r="B11" t="s">
        <v>306</v>
      </c>
    </row>
    <row r="12" spans="1:11" x14ac:dyDescent="0.25">
      <c r="A12" s="270"/>
      <c r="B12" t="s">
        <v>307</v>
      </c>
    </row>
    <row r="13" spans="1:11" ht="90" x14ac:dyDescent="0.25">
      <c r="A13" s="270"/>
      <c r="B13" s="287" t="s">
        <v>308</v>
      </c>
      <c r="C13" s="288"/>
      <c r="D13" s="290"/>
      <c r="E13" s="288"/>
    </row>
    <row r="14" spans="1:11" x14ac:dyDescent="0.25">
      <c r="A14" s="270"/>
      <c r="B14" s="287" t="s">
        <v>309</v>
      </c>
      <c r="D14" s="288"/>
      <c r="E14" s="288"/>
      <c r="F14" s="288"/>
      <c r="G14" s="288"/>
      <c r="H14" s="288"/>
      <c r="I14" s="288"/>
      <c r="J14" s="288"/>
      <c r="K14" s="288"/>
    </row>
    <row r="15" spans="1:11" ht="30" x14ac:dyDescent="0.25">
      <c r="A15" s="270"/>
      <c r="B15" s="287" t="s">
        <v>317</v>
      </c>
      <c r="C15" s="288"/>
    </row>
    <row r="16" spans="1:11" ht="75" x14ac:dyDescent="0.25">
      <c r="B16" s="287" t="s">
        <v>318</v>
      </c>
    </row>
    <row r="17" spans="2:2" ht="45" x14ac:dyDescent="0.25">
      <c r="B17" s="287" t="s">
        <v>310</v>
      </c>
    </row>
    <row r="19" spans="2:2" ht="60" x14ac:dyDescent="0.25">
      <c r="B19" s="287" t="s">
        <v>311</v>
      </c>
    </row>
    <row r="21" spans="2:2" x14ac:dyDescent="0.25">
      <c r="B21" t="s">
        <v>319</v>
      </c>
    </row>
    <row r="22" spans="2:2" x14ac:dyDescent="0.25">
      <c r="B22" s="288" t="s">
        <v>312</v>
      </c>
    </row>
    <row r="24" spans="2:2" x14ac:dyDescent="0.25">
      <c r="B24" t="s">
        <v>339</v>
      </c>
    </row>
  </sheetData>
  <dataValidations count="1">
    <dataValidation type="list" allowBlank="1" showInputMessage="1" showErrorMessage="1" sqref="B1">
      <formula1>"бакалаврів,магістрів"</formula1>
    </dataValidation>
  </dataValidations>
  <hyperlinks>
    <hyperlink ref="C7" r:id="rId1" display="https://drive.google.com/file/d/1qGHLSRnQplP2pf5VL5SzfySjKv1nFJDC/view?usp=sharing"/>
    <hyperlink ref="D7" location="TitulD!B25" display="TitulD!B25"/>
    <hyperlink ref="E8" location="Semestr!AE11" display="Semestr!AE11"/>
    <hyperlink ref="E7" r:id="rId2" display="https://zp.edu.ua/uploads/dept_nm/Nakaz_N249_vid_23.06.21.pdf"/>
    <hyperlink ref="F9" r:id="rId3"/>
    <hyperlink ref="C9" location="TitulD!B25" display="TitulD!B25"/>
    <hyperlink ref="G10" r:id="rId4"/>
    <hyperlink ref="D10" location="Semestr!AE11" display="Semestr!AE11"/>
    <hyperlink ref="C8" r:id="rId5"/>
    <hyperlink ref="B22" r:id="rId6"/>
  </hyperlinks>
  <pageMargins left="0.7" right="0.7" top="0.75" bottom="0.75" header="0.3" footer="0.3"/>
  <pageSetup paperSize="9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7"/>
  <sheetViews>
    <sheetView showZeros="0" topLeftCell="A7" workbookViewId="0">
      <selection activeCell="AZ36" sqref="AZ36:BA38"/>
    </sheetView>
  </sheetViews>
  <sheetFormatPr defaultRowHeight="15" x14ac:dyDescent="0.25"/>
  <cols>
    <col min="1" max="1" width="6" customWidth="1"/>
    <col min="2" max="2" width="3.140625" customWidth="1"/>
    <col min="3" max="3" width="3" customWidth="1"/>
    <col min="4" max="4" width="3.7109375" customWidth="1"/>
    <col min="5" max="6" width="4.7109375" customWidth="1"/>
    <col min="7" max="7" width="5.7109375" customWidth="1"/>
    <col min="8" max="8" width="4" customWidth="1"/>
    <col min="9" max="10" width="2.85546875" customWidth="1"/>
    <col min="11" max="11" width="4" customWidth="1"/>
    <col min="12" max="12" width="4.85546875" customWidth="1"/>
    <col min="13" max="13" width="2.85546875" customWidth="1"/>
    <col min="14" max="14" width="3.85546875" customWidth="1"/>
    <col min="15" max="16" width="2.85546875" customWidth="1"/>
    <col min="17" max="17" width="4" customWidth="1"/>
    <col min="18" max="22" width="3.7109375" customWidth="1"/>
    <col min="23" max="30" width="2.85546875" customWidth="1"/>
    <col min="31" max="31" width="2.7109375" customWidth="1"/>
    <col min="32" max="33" width="2.85546875" customWidth="1"/>
    <col min="34" max="34" width="4" customWidth="1"/>
    <col min="35" max="37" width="2.85546875" customWidth="1"/>
    <col min="38" max="45" width="3.7109375" customWidth="1"/>
    <col min="46" max="53" width="2.85546875" customWidth="1"/>
    <col min="54" max="54" width="1.5703125" customWidth="1"/>
  </cols>
  <sheetData>
    <row r="1" spans="1:58" ht="15.75" x14ac:dyDescent="0.25">
      <c r="A1" s="1" t="s">
        <v>11</v>
      </c>
      <c r="J1" s="2"/>
      <c r="K1" s="3"/>
      <c r="Q1" s="3"/>
      <c r="R1" s="3"/>
      <c r="S1" s="3"/>
      <c r="T1" s="3"/>
      <c r="U1" s="3"/>
      <c r="V1" s="3"/>
      <c r="W1" s="4"/>
      <c r="AK1" s="389" t="s">
        <v>12</v>
      </c>
      <c r="AL1" s="389"/>
      <c r="AM1" s="389"/>
      <c r="AN1" s="389"/>
      <c r="AO1" s="389"/>
      <c r="AP1" s="389"/>
      <c r="AQ1" s="389"/>
      <c r="AR1" s="389"/>
      <c r="AS1" s="389"/>
      <c r="AT1" s="389"/>
      <c r="AU1" s="389"/>
      <c r="AV1" s="389"/>
      <c r="AW1" s="389"/>
      <c r="AX1" s="389"/>
      <c r="AY1" s="389"/>
      <c r="AZ1" s="389"/>
      <c r="BA1" s="389"/>
    </row>
    <row r="2" spans="1:58" ht="18" x14ac:dyDescent="0.25">
      <c r="A2" s="5" t="s">
        <v>13</v>
      </c>
      <c r="L2" s="6"/>
      <c r="M2" s="7"/>
      <c r="N2" s="8"/>
      <c r="O2" s="7"/>
      <c r="Q2" s="3"/>
      <c r="R2" s="3"/>
      <c r="S2" s="3"/>
      <c r="T2" s="3"/>
      <c r="U2" s="3"/>
      <c r="V2" s="3"/>
      <c r="W2" s="9"/>
      <c r="AK2" s="389"/>
      <c r="AL2" s="389"/>
      <c r="AM2" s="389"/>
      <c r="AN2" s="389"/>
      <c r="AO2" s="389"/>
      <c r="AP2" s="389"/>
      <c r="AQ2" s="389"/>
      <c r="AR2" s="389"/>
      <c r="AS2" s="389"/>
      <c r="AT2" s="389"/>
      <c r="AU2" s="389"/>
      <c r="AV2" s="389"/>
      <c r="AW2" s="389"/>
      <c r="AX2" s="389"/>
      <c r="AY2" s="389"/>
      <c r="AZ2" s="389"/>
      <c r="BA2" s="389"/>
    </row>
    <row r="3" spans="1:58" ht="18" x14ac:dyDescent="0.25">
      <c r="A3" s="10" t="s">
        <v>14</v>
      </c>
      <c r="B3" s="11"/>
      <c r="C3" s="11"/>
      <c r="D3" s="11"/>
      <c r="E3" s="11"/>
      <c r="F3" s="11"/>
      <c r="G3" s="11"/>
      <c r="H3" s="11"/>
      <c r="I3" s="11"/>
      <c r="K3" s="11"/>
      <c r="L3" s="8"/>
      <c r="M3" s="7"/>
      <c r="N3" s="12"/>
      <c r="O3" s="7"/>
      <c r="P3" s="11"/>
      <c r="Q3" s="3"/>
      <c r="R3" s="3"/>
      <c r="S3" s="3"/>
      <c r="T3" s="3"/>
      <c r="U3" s="3"/>
      <c r="V3" s="3"/>
      <c r="W3" s="13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389"/>
      <c r="AL3" s="389"/>
      <c r="AM3" s="389"/>
      <c r="AN3" s="389"/>
      <c r="AO3" s="389"/>
      <c r="AP3" s="389"/>
      <c r="AQ3" s="389"/>
      <c r="AR3" s="389"/>
      <c r="AS3" s="389"/>
      <c r="AT3" s="389"/>
      <c r="AU3" s="389"/>
      <c r="AV3" s="389"/>
      <c r="AW3" s="389"/>
      <c r="AX3" s="389"/>
      <c r="AY3" s="389"/>
      <c r="AZ3" s="389"/>
      <c r="BA3" s="389"/>
      <c r="BB3" s="11"/>
    </row>
    <row r="4" spans="1:58" ht="18" x14ac:dyDescent="0.25">
      <c r="A4" s="14"/>
      <c r="B4" s="11"/>
      <c r="C4" s="11"/>
      <c r="D4" s="11"/>
      <c r="E4" s="15" t="s">
        <v>15</v>
      </c>
      <c r="F4" s="11"/>
      <c r="G4" s="11"/>
      <c r="H4" s="11"/>
      <c r="I4" s="11"/>
      <c r="J4" s="11"/>
      <c r="L4" s="11"/>
      <c r="M4" s="7"/>
      <c r="N4" s="11"/>
      <c r="O4" s="7"/>
      <c r="P4" s="11"/>
      <c r="Q4" s="3"/>
      <c r="R4" s="3"/>
      <c r="S4" s="3"/>
      <c r="T4" s="3"/>
      <c r="U4" s="3"/>
      <c r="V4" s="3"/>
      <c r="W4" s="13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</row>
    <row r="5" spans="1:58" ht="15.75" x14ac:dyDescent="0.25">
      <c r="A5" s="16" t="s">
        <v>16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8"/>
      <c r="T5" s="18"/>
      <c r="U5" s="18"/>
      <c r="V5" s="18"/>
      <c r="W5" s="390"/>
      <c r="X5" s="391"/>
      <c r="Y5" s="391"/>
      <c r="Z5" s="391"/>
      <c r="AA5" s="391"/>
      <c r="AB5" s="391"/>
      <c r="AC5" s="391"/>
      <c r="AD5" s="391"/>
      <c r="AE5" s="391"/>
      <c r="AF5" s="391"/>
      <c r="AG5" s="391"/>
      <c r="AH5" s="391"/>
      <c r="AI5" s="391"/>
      <c r="AJ5" s="391"/>
      <c r="AK5" s="391"/>
      <c r="AL5" s="391"/>
      <c r="AM5" s="16" t="s">
        <v>17</v>
      </c>
      <c r="AN5" s="17"/>
      <c r="AO5" s="17"/>
      <c r="AP5" s="17"/>
      <c r="AQ5" s="17"/>
      <c r="AR5" s="17"/>
      <c r="AS5" s="392"/>
      <c r="AT5" s="392"/>
      <c r="AU5" s="392"/>
      <c r="AV5" s="392"/>
      <c r="AW5" s="392"/>
      <c r="AX5" s="392"/>
      <c r="AY5" s="392"/>
      <c r="AZ5" s="392"/>
      <c r="BA5" s="392"/>
      <c r="BB5" s="17"/>
      <c r="BC5" s="19"/>
      <c r="BD5" s="19"/>
      <c r="BE5" s="19"/>
      <c r="BF5" s="19"/>
    </row>
    <row r="6" spans="1:58" ht="15.75" x14ac:dyDescent="0.25">
      <c r="A6" s="20" t="s">
        <v>18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21"/>
      <c r="Q6" s="22"/>
      <c r="R6" s="22"/>
      <c r="S6" s="22"/>
      <c r="T6" s="22"/>
      <c r="U6" s="22"/>
      <c r="V6" s="22"/>
      <c r="W6" s="23"/>
      <c r="X6" s="22"/>
      <c r="Y6" s="22"/>
      <c r="Z6" s="22"/>
      <c r="AA6" s="22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24"/>
      <c r="AN6" s="11"/>
      <c r="AO6" s="11"/>
      <c r="AP6" s="11"/>
      <c r="AQ6" s="11"/>
      <c r="AR6" s="11"/>
      <c r="AS6" s="392"/>
      <c r="AT6" s="392"/>
      <c r="AU6" s="392"/>
      <c r="AV6" s="392"/>
      <c r="AW6" s="392"/>
      <c r="AX6" s="392"/>
      <c r="AY6" s="392"/>
      <c r="AZ6" s="392"/>
      <c r="BA6" s="392"/>
      <c r="BB6" s="11"/>
    </row>
    <row r="7" spans="1:58" ht="15.75" x14ac:dyDescent="0.25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393">
        <f ca="1">INDIRECT("In!B5")</f>
        <v>0</v>
      </c>
      <c r="AN7" s="393"/>
      <c r="AO7" s="393"/>
      <c r="AP7" s="393"/>
      <c r="AQ7" s="393"/>
      <c r="AR7" s="393"/>
      <c r="AS7" s="393"/>
      <c r="AT7" s="393"/>
      <c r="AU7" s="393"/>
      <c r="AV7" s="393"/>
      <c r="AW7" s="393"/>
      <c r="AX7" s="393"/>
      <c r="AY7" s="393"/>
      <c r="AZ7" s="393"/>
      <c r="BA7" s="393"/>
      <c r="BB7" s="11"/>
    </row>
    <row r="8" spans="1:58" ht="18.75" x14ac:dyDescent="0.3">
      <c r="A8" s="25" t="s">
        <v>19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393"/>
      <c r="AN8" s="393"/>
      <c r="AO8" s="393"/>
      <c r="AP8" s="393"/>
      <c r="AQ8" s="393"/>
      <c r="AR8" s="393"/>
      <c r="AS8" s="393"/>
      <c r="AT8" s="393"/>
      <c r="AU8" s="393"/>
      <c r="AV8" s="393"/>
      <c r="AW8" s="393"/>
      <c r="AX8" s="393"/>
      <c r="AY8" s="393"/>
      <c r="AZ8" s="393"/>
      <c r="BA8" s="393"/>
      <c r="BB8" s="11"/>
    </row>
    <row r="9" spans="1:58" x14ac:dyDescent="0.25">
      <c r="A9" s="2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393"/>
      <c r="AN9" s="393"/>
      <c r="AO9" s="393"/>
      <c r="AP9" s="393"/>
      <c r="AQ9" s="393"/>
      <c r="AR9" s="393"/>
      <c r="AS9" s="393"/>
      <c r="AT9" s="393"/>
      <c r="AU9" s="393"/>
      <c r="AV9" s="393"/>
      <c r="AW9" s="393"/>
      <c r="AX9" s="393"/>
      <c r="AY9" s="393"/>
      <c r="AZ9" s="393"/>
      <c r="BA9" s="393"/>
      <c r="BB9" s="11"/>
    </row>
    <row r="10" spans="1:58" ht="20.25" x14ac:dyDescent="0.3">
      <c r="A10" s="26" t="s">
        <v>20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393"/>
      <c r="AN10" s="393"/>
      <c r="AO10" s="393"/>
      <c r="AP10" s="393"/>
      <c r="AQ10" s="393"/>
      <c r="AR10" s="393"/>
      <c r="AS10" s="393"/>
      <c r="AT10" s="393"/>
      <c r="AU10" s="393"/>
      <c r="AV10" s="393"/>
      <c r="AW10" s="393"/>
      <c r="AX10" s="393"/>
      <c r="AY10" s="393"/>
      <c r="AZ10" s="393"/>
      <c r="BA10" s="393"/>
      <c r="BB10" s="11"/>
    </row>
    <row r="11" spans="1:58" ht="20.25" x14ac:dyDescent="0.3">
      <c r="A11" s="26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393"/>
      <c r="AN11" s="393"/>
      <c r="AO11" s="393"/>
      <c r="AP11" s="393"/>
      <c r="AQ11" s="393"/>
      <c r="AR11" s="393"/>
      <c r="AS11" s="393"/>
      <c r="AT11" s="393"/>
      <c r="AU11" s="393"/>
      <c r="AV11" s="393"/>
      <c r="AW11" s="393"/>
      <c r="AX11" s="393"/>
      <c r="AY11" s="393"/>
      <c r="AZ11" s="393"/>
      <c r="BA11" s="393"/>
      <c r="BB11" s="11"/>
    </row>
    <row r="12" spans="1:58" ht="18.75" x14ac:dyDescent="0.3">
      <c r="A12" s="27" t="s">
        <v>21</v>
      </c>
      <c r="B12" s="11"/>
      <c r="C12" s="11"/>
      <c r="D12" s="11"/>
      <c r="E12" s="11"/>
      <c r="F12" s="394" t="str">
        <f ca="1">INDIRECT("In!B1")</f>
        <v>магістрів</v>
      </c>
      <c r="G12" s="394"/>
      <c r="H12" s="394"/>
      <c r="I12" s="394"/>
      <c r="J12" s="394"/>
      <c r="K12" s="394"/>
      <c r="L12" s="394"/>
      <c r="M12" s="394"/>
      <c r="N12" s="394"/>
      <c r="O12" s="28" t="s">
        <v>22</v>
      </c>
      <c r="P12" s="28"/>
      <c r="Q12" s="29"/>
      <c r="R12" s="29"/>
      <c r="S12" s="29"/>
      <c r="T12" s="29"/>
      <c r="U12" s="395" t="str">
        <f ca="1">INDIRECT("In!B2")</f>
        <v>17 Електроніка та телекомунікації</v>
      </c>
      <c r="V12" s="394"/>
      <c r="W12" s="394"/>
      <c r="X12" s="394"/>
      <c r="Y12" s="394"/>
      <c r="Z12" s="394"/>
      <c r="AA12" s="394"/>
      <c r="AB12" s="394"/>
      <c r="AC12" s="394"/>
      <c r="AD12" s="396"/>
      <c r="AE12" s="396"/>
      <c r="AF12" s="396"/>
      <c r="AG12" s="396"/>
      <c r="AH12" s="396"/>
      <c r="AI12" s="396"/>
      <c r="AJ12" s="396"/>
      <c r="AK12" s="396"/>
      <c r="AL12" s="29"/>
      <c r="AM12" s="16" t="s">
        <v>23</v>
      </c>
      <c r="AN12" s="11"/>
      <c r="AO12" s="11"/>
      <c r="AP12" s="11"/>
      <c r="AQ12" s="11"/>
      <c r="AR12" s="11"/>
      <c r="AS12" s="379" t="s">
        <v>24</v>
      </c>
      <c r="AT12" s="379"/>
      <c r="AU12" s="379"/>
      <c r="AV12" s="379"/>
      <c r="AW12" s="379"/>
      <c r="AX12" s="379"/>
      <c r="AY12" s="379"/>
      <c r="AZ12" s="379"/>
      <c r="BA12" s="379"/>
      <c r="BB12" s="11"/>
    </row>
    <row r="13" spans="1:58" x14ac:dyDescent="0.25">
      <c r="A13" s="30" t="s">
        <v>25</v>
      </c>
      <c r="B13" s="11"/>
      <c r="C13" s="11"/>
      <c r="D13" s="11"/>
      <c r="E13" s="11"/>
      <c r="F13" s="11"/>
      <c r="G13" s="11"/>
      <c r="H13" s="11"/>
      <c r="I13" s="15" t="s">
        <v>26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5" t="s">
        <v>27</v>
      </c>
      <c r="AD13" s="11"/>
      <c r="AE13" s="11"/>
      <c r="AF13" s="11"/>
      <c r="AG13" s="11"/>
      <c r="AH13" s="11"/>
      <c r="AI13" s="11"/>
      <c r="AJ13" s="11"/>
      <c r="AK13" s="11"/>
      <c r="AL13" s="11"/>
      <c r="AM13" s="31"/>
      <c r="AN13" s="11"/>
      <c r="AO13" s="11"/>
      <c r="AP13" s="11"/>
      <c r="AQ13" s="11"/>
      <c r="AR13" s="11"/>
      <c r="AS13" s="32"/>
      <c r="AT13" s="32"/>
      <c r="AU13" s="15" t="s">
        <v>28</v>
      </c>
      <c r="AV13" s="32"/>
      <c r="AX13" s="32"/>
      <c r="AY13" s="32"/>
      <c r="AZ13" s="32"/>
      <c r="BA13" s="32"/>
      <c r="BB13" s="11"/>
    </row>
    <row r="14" spans="1:58" ht="15.75" x14ac:dyDescent="0.25">
      <c r="A14" s="10"/>
      <c r="B14" s="11"/>
      <c r="C14" s="11"/>
      <c r="D14" s="11"/>
      <c r="E14" s="11"/>
      <c r="F14" s="11"/>
      <c r="G14" s="397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11"/>
      <c r="AM14" s="16" t="s">
        <v>29</v>
      </c>
      <c r="AN14" s="11"/>
      <c r="AO14" s="11"/>
      <c r="AP14" s="11"/>
      <c r="AQ14" s="379" t="s">
        <v>30</v>
      </c>
      <c r="AR14" s="383"/>
      <c r="AS14" s="383"/>
      <c r="AT14" s="383"/>
      <c r="AU14" s="383"/>
      <c r="AV14" s="383"/>
      <c r="AW14" s="383"/>
      <c r="AX14" s="383"/>
      <c r="AY14" s="383"/>
      <c r="AZ14" s="383"/>
      <c r="BA14" s="383"/>
      <c r="BB14" s="11"/>
    </row>
    <row r="15" spans="1:58" x14ac:dyDescent="0.25">
      <c r="A15" s="3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5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4"/>
      <c r="AN15" s="11"/>
      <c r="AO15" s="11"/>
      <c r="AP15" s="11"/>
      <c r="AQ15" s="376" t="s">
        <v>26</v>
      </c>
      <c r="AR15" s="376"/>
      <c r="AS15" s="376"/>
      <c r="AT15" s="376"/>
      <c r="AU15" s="376"/>
      <c r="AV15" s="376"/>
      <c r="AW15" s="376"/>
      <c r="AX15" s="376"/>
      <c r="AY15" s="376"/>
      <c r="AZ15" s="11"/>
      <c r="BA15" s="11"/>
      <c r="BB15" s="11"/>
    </row>
    <row r="16" spans="1:58" ht="15.75" x14ac:dyDescent="0.25">
      <c r="A16" s="27" t="s">
        <v>31</v>
      </c>
      <c r="B16" s="11"/>
      <c r="C16" s="11"/>
      <c r="D16" s="11"/>
      <c r="E16" s="11"/>
      <c r="F16" s="34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377" t="str">
        <f ca="1">INDIRECT("In!B3")</f>
        <v>172 Телекомунікації та радіотехніка</v>
      </c>
      <c r="T16" s="378"/>
      <c r="U16" s="378"/>
      <c r="V16" s="378"/>
      <c r="W16" s="378"/>
      <c r="X16" s="378"/>
      <c r="Y16" s="378"/>
      <c r="Z16" s="378"/>
      <c r="AA16" s="378"/>
      <c r="AB16" s="378"/>
      <c r="AC16" s="378"/>
      <c r="AD16" s="378"/>
      <c r="AE16" s="378"/>
      <c r="AF16" s="378"/>
      <c r="AG16" s="378"/>
      <c r="AH16" s="378"/>
      <c r="AI16" s="378"/>
      <c r="AJ16" s="378"/>
      <c r="AK16" s="378"/>
      <c r="AL16" s="11"/>
      <c r="AM16" s="35" t="s">
        <v>23</v>
      </c>
      <c r="AN16" s="11"/>
      <c r="AO16" s="11"/>
      <c r="AP16" s="11"/>
      <c r="AQ16" s="11"/>
      <c r="AR16" s="11"/>
      <c r="AS16" s="379"/>
      <c r="AT16" s="379"/>
      <c r="AU16" s="379"/>
      <c r="AV16" s="379"/>
      <c r="AW16" s="379"/>
      <c r="AX16" s="379"/>
      <c r="AY16" s="379"/>
      <c r="AZ16" s="379"/>
      <c r="BA16" s="379"/>
      <c r="BB16" s="11"/>
    </row>
    <row r="17" spans="1:54" x14ac:dyDescent="0.25">
      <c r="A17" s="1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5" t="s">
        <v>32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31"/>
      <c r="AN17" s="11"/>
      <c r="AO17" s="11"/>
      <c r="AP17" s="11"/>
      <c r="AQ17" s="11"/>
      <c r="AR17" s="11"/>
      <c r="AS17" s="32"/>
      <c r="AT17" s="32"/>
      <c r="AU17" s="15" t="s">
        <v>28</v>
      </c>
      <c r="AV17" s="32"/>
      <c r="AX17" s="32"/>
      <c r="AY17" s="32"/>
      <c r="AZ17" s="32"/>
      <c r="BA17" s="32"/>
      <c r="BB17" s="11"/>
    </row>
    <row r="18" spans="1:54" ht="15.75" x14ac:dyDescent="0.25">
      <c r="A18" s="380" t="s">
        <v>33</v>
      </c>
      <c r="B18" s="381"/>
      <c r="C18" s="381"/>
      <c r="D18" s="381"/>
      <c r="E18" s="381"/>
      <c r="F18" s="381"/>
      <c r="G18" s="382" t="str">
        <f ca="1">INDIRECT("In!B4")</f>
        <v>Інтелектуальні технології мікросистемної радіоелектронної техніки</v>
      </c>
      <c r="H18" s="378"/>
      <c r="I18" s="378"/>
      <c r="J18" s="378"/>
      <c r="K18" s="378"/>
      <c r="L18" s="378"/>
      <c r="M18" s="378"/>
      <c r="N18" s="378"/>
      <c r="O18" s="378"/>
      <c r="P18" s="378"/>
      <c r="Q18" s="378"/>
      <c r="R18" s="378"/>
      <c r="S18" s="378"/>
      <c r="T18" s="378"/>
      <c r="U18" s="378"/>
      <c r="V18" s="378"/>
      <c r="W18" s="378"/>
      <c r="X18" s="378"/>
      <c r="Y18" s="378"/>
      <c r="Z18" s="378"/>
      <c r="AA18" s="378"/>
      <c r="AB18" s="378"/>
      <c r="AC18" s="378"/>
      <c r="AD18" s="378"/>
      <c r="AE18" s="378"/>
      <c r="AF18" s="378"/>
      <c r="AG18" s="378"/>
      <c r="AH18" s="378"/>
      <c r="AI18" s="378"/>
      <c r="AJ18" s="378"/>
      <c r="AK18" s="378"/>
      <c r="AL18" s="11"/>
      <c r="AM18" s="16" t="s">
        <v>29</v>
      </c>
      <c r="AN18" s="11"/>
      <c r="AO18" s="11"/>
      <c r="AP18" s="11"/>
      <c r="AQ18" s="379"/>
      <c r="AR18" s="383"/>
      <c r="AS18" s="383"/>
      <c r="AT18" s="383"/>
      <c r="AU18" s="383"/>
      <c r="AV18" s="383"/>
      <c r="AW18" s="383"/>
      <c r="AX18" s="383"/>
      <c r="AY18" s="383"/>
      <c r="AZ18" s="383"/>
      <c r="BA18" s="383"/>
      <c r="BB18" s="11"/>
    </row>
    <row r="19" spans="1:54" x14ac:dyDescent="0.25">
      <c r="A19" s="14"/>
      <c r="B19" s="11"/>
      <c r="C19" s="11"/>
      <c r="D19" s="11"/>
      <c r="E19" s="11"/>
      <c r="F19" s="13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36"/>
      <c r="S19" s="15"/>
      <c r="T19" s="37" t="s">
        <v>34</v>
      </c>
      <c r="U19" s="15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11"/>
      <c r="AM19" s="14"/>
      <c r="AN19" s="11"/>
      <c r="AO19" s="11"/>
      <c r="AP19" s="11"/>
      <c r="AQ19" s="384" t="s">
        <v>35</v>
      </c>
      <c r="AR19" s="384"/>
      <c r="AS19" s="384"/>
      <c r="AT19" s="384"/>
      <c r="AU19" s="384"/>
      <c r="AV19" s="384"/>
      <c r="AW19" s="384"/>
      <c r="AX19" s="384"/>
      <c r="AY19" s="384"/>
      <c r="AZ19" s="11"/>
      <c r="BA19" s="11"/>
      <c r="BB19" s="11"/>
    </row>
    <row r="20" spans="1:54" ht="15.75" x14ac:dyDescent="0.25">
      <c r="A20" s="10" t="s">
        <v>36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85" t="s">
        <v>37</v>
      </c>
      <c r="U20" s="386"/>
      <c r="V20" s="386"/>
      <c r="W20" s="386"/>
      <c r="X20" s="386"/>
      <c r="Y20" s="386"/>
      <c r="Z20" s="386"/>
      <c r="AA20" s="386"/>
      <c r="AB20" s="386"/>
      <c r="AC20" s="386"/>
      <c r="AD20" s="386"/>
      <c r="AE20" s="386"/>
      <c r="AF20" s="386"/>
      <c r="AG20" s="386"/>
      <c r="AH20" s="386"/>
      <c r="AI20" s="386"/>
      <c r="AJ20" s="386"/>
      <c r="AK20" s="11"/>
      <c r="AL20" s="11"/>
      <c r="BB20" s="11"/>
    </row>
    <row r="21" spans="1:54" x14ac:dyDescent="0.25">
      <c r="A21" s="14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5" t="s">
        <v>38</v>
      </c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39"/>
      <c r="AN21" s="11"/>
      <c r="AO21" s="11"/>
      <c r="AP21" s="11"/>
      <c r="AQ21" s="33"/>
      <c r="AR21" s="33"/>
      <c r="AS21" s="33"/>
      <c r="AT21" s="40" t="s">
        <v>39</v>
      </c>
      <c r="AU21" s="33"/>
      <c r="AV21" s="33"/>
      <c r="AW21" s="33"/>
      <c r="AX21" s="33"/>
      <c r="AY21" s="33"/>
      <c r="AZ21" s="11"/>
      <c r="BA21" s="11"/>
      <c r="BB21" s="11"/>
    </row>
    <row r="22" spans="1:54" ht="15.75" x14ac:dyDescent="0.25">
      <c r="A22" s="27" t="s">
        <v>40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11"/>
    </row>
    <row r="23" spans="1:54" x14ac:dyDescent="0.25">
      <c r="A23" s="387" t="s">
        <v>41</v>
      </c>
      <c r="B23" s="41" t="s">
        <v>42</v>
      </c>
      <c r="C23" s="42"/>
      <c r="D23" s="42"/>
      <c r="E23" s="42"/>
      <c r="F23" s="43"/>
      <c r="G23" s="41" t="s">
        <v>43</v>
      </c>
      <c r="H23" s="42"/>
      <c r="I23" s="42"/>
      <c r="J23" s="43"/>
      <c r="K23" s="41" t="s">
        <v>44</v>
      </c>
      <c r="L23" s="42"/>
      <c r="M23" s="42"/>
      <c r="N23" s="43"/>
      <c r="O23" s="41" t="s">
        <v>45</v>
      </c>
      <c r="P23" s="42"/>
      <c r="Q23" s="42"/>
      <c r="R23" s="42"/>
      <c r="S23" s="43"/>
      <c r="T23" s="41" t="s">
        <v>46</v>
      </c>
      <c r="U23" s="42"/>
      <c r="V23" s="42"/>
      <c r="W23" s="43"/>
      <c r="X23" s="41" t="s">
        <v>47</v>
      </c>
      <c r="Y23" s="42"/>
      <c r="Z23" s="42"/>
      <c r="AA23" s="43"/>
      <c r="AB23" s="41" t="s">
        <v>48</v>
      </c>
      <c r="AC23" s="42"/>
      <c r="AD23" s="42"/>
      <c r="AE23" s="42"/>
      <c r="AF23" s="43"/>
      <c r="AG23" s="41" t="s">
        <v>49</v>
      </c>
      <c r="AH23" s="42"/>
      <c r="AI23" s="42"/>
      <c r="AJ23" s="43"/>
      <c r="AK23" s="41" t="s">
        <v>50</v>
      </c>
      <c r="AL23" s="42"/>
      <c r="AM23" s="42"/>
      <c r="AN23" s="43"/>
      <c r="AO23" s="41" t="s">
        <v>51</v>
      </c>
      <c r="AP23" s="42"/>
      <c r="AQ23" s="42"/>
      <c r="AR23" s="42"/>
      <c r="AS23" s="43"/>
      <c r="AT23" s="41" t="s">
        <v>52</v>
      </c>
      <c r="AU23" s="42"/>
      <c r="AV23" s="42"/>
      <c r="AW23" s="43"/>
      <c r="AX23" s="44" t="s">
        <v>53</v>
      </c>
      <c r="AY23" s="45"/>
      <c r="AZ23" s="45"/>
      <c r="BA23" s="46"/>
      <c r="BB23" s="11"/>
    </row>
    <row r="24" spans="1:54" x14ac:dyDescent="0.25">
      <c r="A24" s="388"/>
      <c r="B24" s="47">
        <v>1</v>
      </c>
      <c r="C24" s="47">
        <v>2</v>
      </c>
      <c r="D24" s="47">
        <v>3</v>
      </c>
      <c r="E24" s="47">
        <v>4</v>
      </c>
      <c r="F24" s="47">
        <v>5</v>
      </c>
      <c r="G24" s="47">
        <v>6</v>
      </c>
      <c r="H24" s="47">
        <v>7</v>
      </c>
      <c r="I24" s="47">
        <v>8</v>
      </c>
      <c r="J24" s="47">
        <v>9</v>
      </c>
      <c r="K24" s="48">
        <v>10</v>
      </c>
      <c r="L24" s="47">
        <v>11</v>
      </c>
      <c r="M24" s="47">
        <v>12</v>
      </c>
      <c r="N24" s="47">
        <v>13</v>
      </c>
      <c r="O24" s="47">
        <v>14</v>
      </c>
      <c r="P24" s="47">
        <v>15</v>
      </c>
      <c r="Q24" s="47">
        <v>16</v>
      </c>
      <c r="R24" s="47">
        <v>17</v>
      </c>
      <c r="S24" s="47">
        <v>18</v>
      </c>
      <c r="T24" s="47">
        <v>19</v>
      </c>
      <c r="U24" s="47">
        <v>20</v>
      </c>
      <c r="V24" s="47">
        <v>21</v>
      </c>
      <c r="W24" s="47">
        <v>22</v>
      </c>
      <c r="X24" s="47">
        <v>23</v>
      </c>
      <c r="Y24" s="47">
        <v>24</v>
      </c>
      <c r="Z24" s="47">
        <v>25</v>
      </c>
      <c r="AA24" s="47">
        <v>26</v>
      </c>
      <c r="AB24" s="47">
        <v>27</v>
      </c>
      <c r="AC24" s="47">
        <v>28</v>
      </c>
      <c r="AD24" s="47">
        <v>29</v>
      </c>
      <c r="AE24" s="47">
        <v>30</v>
      </c>
      <c r="AF24" s="47">
        <v>31</v>
      </c>
      <c r="AG24" s="47">
        <v>32</v>
      </c>
      <c r="AH24" s="47">
        <v>33</v>
      </c>
      <c r="AI24" s="47">
        <v>34</v>
      </c>
      <c r="AJ24" s="47">
        <v>35</v>
      </c>
      <c r="AK24" s="47">
        <v>36</v>
      </c>
      <c r="AL24" s="47">
        <v>37</v>
      </c>
      <c r="AM24" s="47">
        <v>38</v>
      </c>
      <c r="AN24" s="47">
        <v>39</v>
      </c>
      <c r="AO24" s="47">
        <v>40</v>
      </c>
      <c r="AP24" s="47">
        <v>41</v>
      </c>
      <c r="AQ24" s="47">
        <v>42</v>
      </c>
      <c r="AR24" s="47">
        <v>43</v>
      </c>
      <c r="AS24" s="47">
        <v>44</v>
      </c>
      <c r="AT24" s="47">
        <v>45</v>
      </c>
      <c r="AU24" s="47">
        <v>46</v>
      </c>
      <c r="AV24" s="47">
        <v>47</v>
      </c>
      <c r="AW24" s="47">
        <v>48</v>
      </c>
      <c r="AX24" s="47">
        <v>49</v>
      </c>
      <c r="AY24" s="47">
        <v>50</v>
      </c>
      <c r="AZ24" s="47">
        <v>51</v>
      </c>
      <c r="BA24" s="47">
        <v>52</v>
      </c>
      <c r="BB24" s="11"/>
    </row>
    <row r="25" spans="1:54" x14ac:dyDescent="0.25">
      <c r="A25" s="49">
        <v>1</v>
      </c>
      <c r="B25" s="50" t="s">
        <v>54</v>
      </c>
      <c r="C25" s="50" t="s">
        <v>54</v>
      </c>
      <c r="D25" s="50" t="s">
        <v>54</v>
      </c>
      <c r="E25" s="50" t="s">
        <v>54</v>
      </c>
      <c r="F25" s="50" t="s">
        <v>54</v>
      </c>
      <c r="G25" s="50" t="s">
        <v>54</v>
      </c>
      <c r="H25" s="50" t="s">
        <v>55</v>
      </c>
      <c r="I25" s="50" t="s">
        <v>54</v>
      </c>
      <c r="J25" s="50" t="s">
        <v>54</v>
      </c>
      <c r="K25" s="50" t="s">
        <v>54</v>
      </c>
      <c r="L25" s="50" t="s">
        <v>54</v>
      </c>
      <c r="M25" s="50" t="s">
        <v>54</v>
      </c>
      <c r="N25" s="50" t="s">
        <v>54</v>
      </c>
      <c r="O25" s="50" t="s">
        <v>54</v>
      </c>
      <c r="P25" s="50" t="s">
        <v>55</v>
      </c>
      <c r="Q25" s="50" t="s">
        <v>56</v>
      </c>
      <c r="R25" s="50" t="s">
        <v>56</v>
      </c>
      <c r="S25" s="50" t="s">
        <v>57</v>
      </c>
      <c r="T25" s="50" t="s">
        <v>57</v>
      </c>
      <c r="U25" s="50" t="s">
        <v>57</v>
      </c>
      <c r="V25" s="50" t="s">
        <v>56</v>
      </c>
      <c r="W25" s="50" t="s">
        <v>57</v>
      </c>
      <c r="X25" s="50" t="s">
        <v>54</v>
      </c>
      <c r="Y25" s="50" t="s">
        <v>54</v>
      </c>
      <c r="Z25" s="50" t="s">
        <v>54</v>
      </c>
      <c r="AA25" s="50" t="s">
        <v>54</v>
      </c>
      <c r="AB25" s="50" t="s">
        <v>54</v>
      </c>
      <c r="AC25" s="50" t="s">
        <v>54</v>
      </c>
      <c r="AD25" s="50" t="s">
        <v>54</v>
      </c>
      <c r="AE25" s="50" t="s">
        <v>54</v>
      </c>
      <c r="AF25" s="50" t="s">
        <v>58</v>
      </c>
      <c r="AG25" s="50" t="s">
        <v>54</v>
      </c>
      <c r="AH25" s="50" t="s">
        <v>54</v>
      </c>
      <c r="AI25" s="50" t="s">
        <v>54</v>
      </c>
      <c r="AJ25" s="50" t="s">
        <v>54</v>
      </c>
      <c r="AK25" s="50" t="s">
        <v>54</v>
      </c>
      <c r="AL25" s="50" t="s">
        <v>54</v>
      </c>
      <c r="AM25" s="50" t="s">
        <v>55</v>
      </c>
      <c r="AN25" s="50" t="s">
        <v>56</v>
      </c>
      <c r="AO25" s="50" t="s">
        <v>56</v>
      </c>
      <c r="AP25" s="50" t="s">
        <v>56</v>
      </c>
      <c r="AQ25" s="50" t="s">
        <v>57</v>
      </c>
      <c r="AR25" s="50" t="s">
        <v>57</v>
      </c>
      <c r="AS25" s="50" t="s">
        <v>57</v>
      </c>
      <c r="AT25" s="50" t="s">
        <v>57</v>
      </c>
      <c r="AU25" s="50" t="s">
        <v>57</v>
      </c>
      <c r="AV25" s="50" t="s">
        <v>57</v>
      </c>
      <c r="AW25" s="50" t="s">
        <v>57</v>
      </c>
      <c r="AX25" s="50" t="s">
        <v>57</v>
      </c>
      <c r="AY25" s="50" t="s">
        <v>57</v>
      </c>
      <c r="AZ25" s="50" t="s">
        <v>57</v>
      </c>
      <c r="BA25" s="50" t="s">
        <v>57</v>
      </c>
    </row>
    <row r="26" spans="1:54" x14ac:dyDescent="0.25">
      <c r="A26" s="49">
        <v>2</v>
      </c>
      <c r="B26" s="50" t="s">
        <v>59</v>
      </c>
      <c r="C26" s="50" t="s">
        <v>59</v>
      </c>
      <c r="D26" s="50" t="s">
        <v>59</v>
      </c>
      <c r="E26" s="50" t="s">
        <v>59</v>
      </c>
      <c r="F26" s="50" t="s">
        <v>60</v>
      </c>
      <c r="G26" s="50" t="s">
        <v>60</v>
      </c>
      <c r="H26" s="50" t="s">
        <v>60</v>
      </c>
      <c r="I26" s="50" t="s">
        <v>60</v>
      </c>
      <c r="J26" s="50" t="s">
        <v>60</v>
      </c>
      <c r="K26" s="50" t="s">
        <v>60</v>
      </c>
      <c r="L26" s="50" t="s">
        <v>60</v>
      </c>
      <c r="M26" s="50" t="s">
        <v>60</v>
      </c>
      <c r="N26" s="50" t="s">
        <v>60</v>
      </c>
      <c r="O26" s="50" t="s">
        <v>60</v>
      </c>
      <c r="P26" s="50" t="s">
        <v>60</v>
      </c>
      <c r="Q26" s="50" t="s">
        <v>60</v>
      </c>
      <c r="R26" s="50" t="s">
        <v>60</v>
      </c>
      <c r="S26" s="50" t="s">
        <v>60</v>
      </c>
      <c r="T26" s="50" t="s">
        <v>60</v>
      </c>
      <c r="U26" s="50" t="s">
        <v>60</v>
      </c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</row>
    <row r="27" spans="1:54" x14ac:dyDescent="0.25">
      <c r="A27" s="49">
        <v>3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</row>
    <row r="28" spans="1:54" x14ac:dyDescent="0.25">
      <c r="A28" s="49">
        <v>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</row>
    <row r="29" spans="1:54" x14ac:dyDescent="0.25">
      <c r="A29" s="51" t="s">
        <v>61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</row>
    <row r="30" spans="1:54" x14ac:dyDescent="0.25">
      <c r="A30" s="51" t="s">
        <v>62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</row>
    <row r="31" spans="1:54" ht="15.75" x14ac:dyDescent="0.25">
      <c r="A31" s="52" t="s">
        <v>63</v>
      </c>
      <c r="B31" s="11"/>
      <c r="C31" s="16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53"/>
      <c r="AH31" s="53" t="s">
        <v>64</v>
      </c>
      <c r="AI31" s="11"/>
      <c r="AJ31" s="11"/>
      <c r="AK31" s="11"/>
      <c r="AL31" s="11"/>
      <c r="AM31" s="11"/>
      <c r="AN31" s="11"/>
      <c r="AO31" s="11"/>
      <c r="AP31" s="11"/>
      <c r="AQ31" s="10" t="s">
        <v>65</v>
      </c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</row>
    <row r="32" spans="1:54" ht="56.25" x14ac:dyDescent="0.25">
      <c r="A32" s="54" t="s">
        <v>41</v>
      </c>
      <c r="B32" s="369" t="s">
        <v>66</v>
      </c>
      <c r="C32" s="369"/>
      <c r="D32" s="369"/>
      <c r="E32" s="370" t="s">
        <v>67</v>
      </c>
      <c r="F32" s="371"/>
      <c r="G32" s="55" t="s">
        <v>68</v>
      </c>
      <c r="H32" s="369" t="s">
        <v>69</v>
      </c>
      <c r="I32" s="369"/>
      <c r="J32" s="369"/>
      <c r="K32" s="369" t="s">
        <v>70</v>
      </c>
      <c r="L32" s="369"/>
      <c r="M32" s="369"/>
      <c r="N32" s="369" t="s">
        <v>71</v>
      </c>
      <c r="O32" s="369"/>
      <c r="P32" s="369"/>
      <c r="Q32" s="372" t="s">
        <v>72</v>
      </c>
      <c r="R32" s="372"/>
      <c r="S32" s="372"/>
      <c r="T32" s="369" t="s">
        <v>73</v>
      </c>
      <c r="U32" s="369"/>
      <c r="V32" s="369"/>
      <c r="W32" s="369" t="s">
        <v>74</v>
      </c>
      <c r="X32" s="369"/>
      <c r="Y32" s="369"/>
      <c r="Z32" s="51"/>
      <c r="AA32" s="373" t="s">
        <v>75</v>
      </c>
      <c r="AB32" s="374"/>
      <c r="AC32" s="374"/>
      <c r="AD32" s="374"/>
      <c r="AE32" s="374"/>
      <c r="AF32" s="375"/>
      <c r="AG32" s="345" t="s">
        <v>76</v>
      </c>
      <c r="AH32" s="346"/>
      <c r="AI32" s="347" t="s">
        <v>77</v>
      </c>
      <c r="AJ32" s="347"/>
      <c r="AK32" s="51"/>
      <c r="AL32" s="345" t="s">
        <v>78</v>
      </c>
      <c r="AM32" s="348"/>
      <c r="AN32" s="348"/>
      <c r="AO32" s="348"/>
      <c r="AP32" s="348"/>
      <c r="AQ32" s="348"/>
      <c r="AR32" s="348"/>
      <c r="AS32" s="349"/>
      <c r="AT32" s="345" t="s">
        <v>79</v>
      </c>
      <c r="AU32" s="350"/>
      <c r="AV32" s="350"/>
      <c r="AW32" s="350"/>
      <c r="AX32" s="350"/>
      <c r="AY32" s="346"/>
      <c r="AZ32" s="347" t="s">
        <v>76</v>
      </c>
      <c r="BA32" s="347"/>
      <c r="BB32" s="11"/>
    </row>
    <row r="33" spans="1:54" x14ac:dyDescent="0.25">
      <c r="A33" s="56">
        <v>1</v>
      </c>
      <c r="B33" s="341">
        <f ca="1">COUNTIF(OFFSET(grafikNP,ROW()-31,0,1,54),"=Т*")</f>
        <v>30</v>
      </c>
      <c r="C33" s="342"/>
      <c r="D33" s="343"/>
      <c r="E33" s="341">
        <f ca="1">COUNTIF(OFFSET(grafikNP,ROW()-31,0,1,54),"=Р")</f>
        <v>1</v>
      </c>
      <c r="F33" s="343"/>
      <c r="G33" s="57">
        <f ca="1">COUNTIF(OFFSET(grafikNP,ROW()-31,0,1,54),"=І")</f>
        <v>0</v>
      </c>
      <c r="H33" s="341">
        <f ca="1">COUNTIF(OFFSET(grafikNP,ROW()-31,0,1,54),"=С")</f>
        <v>6</v>
      </c>
      <c r="I33" s="342"/>
      <c r="J33" s="343"/>
      <c r="K33" s="341">
        <f ca="1">COUNTIF(OFFSET(grafikNP,ROW()-31,0,1,54),"=П")</f>
        <v>0</v>
      </c>
      <c r="L33" s="342"/>
      <c r="M33" s="343"/>
      <c r="N33" s="341">
        <f ca="1">COUNTIF(OFFSET(grafikNP,ROW()-31,0,1,54),"=А")</f>
        <v>0</v>
      </c>
      <c r="O33" s="342"/>
      <c r="P33" s="343"/>
      <c r="Q33" s="341">
        <f ca="1">COUNTIF(OFFSET(grafikNP,ROW()-31,0,1,54),"=Д")</f>
        <v>0</v>
      </c>
      <c r="R33" s="342"/>
      <c r="S33" s="343"/>
      <c r="T33" s="341">
        <f ca="1">COUNTIF(OFFSET(grafikNP,ROW()-31,0,1,54),"=К")</f>
        <v>15</v>
      </c>
      <c r="U33" s="342"/>
      <c r="V33" s="343"/>
      <c r="W33" s="341">
        <f ca="1">SUM(OFFSET(W33,0,-21,1,21))</f>
        <v>52</v>
      </c>
      <c r="X33" s="342"/>
      <c r="Y33" s="343"/>
      <c r="Z33" s="58"/>
      <c r="AA33" s="335"/>
      <c r="AB33" s="336"/>
      <c r="AC33" s="336"/>
      <c r="AD33" s="336"/>
      <c r="AE33" s="336"/>
      <c r="AF33" s="337"/>
      <c r="AG33" s="300"/>
      <c r="AH33" s="301"/>
      <c r="AI33" s="304"/>
      <c r="AJ33" s="305"/>
      <c r="AK33" s="58"/>
      <c r="AL33" s="351"/>
      <c r="AM33" s="352"/>
      <c r="AN33" s="352"/>
      <c r="AO33" s="352"/>
      <c r="AP33" s="352"/>
      <c r="AQ33" s="352"/>
      <c r="AR33" s="352"/>
      <c r="AS33" s="353"/>
      <c r="AT33" s="335" t="s">
        <v>80</v>
      </c>
      <c r="AU33" s="360"/>
      <c r="AV33" s="360"/>
      <c r="AW33" s="360"/>
      <c r="AX33" s="360"/>
      <c r="AY33" s="361"/>
      <c r="AZ33" s="365">
        <v>3</v>
      </c>
      <c r="BA33" s="366"/>
      <c r="BB33" s="11"/>
    </row>
    <row r="34" spans="1:54" x14ac:dyDescent="0.25">
      <c r="A34" s="56">
        <v>2</v>
      </c>
      <c r="B34" s="341">
        <f ca="1">COUNTIF(OFFSET(grafikNP,ROW()-31,0,1,54),"=Т*")</f>
        <v>0</v>
      </c>
      <c r="C34" s="342"/>
      <c r="D34" s="343"/>
      <c r="E34" s="341">
        <f ca="1">COUNTIF(OFFSET(grafikNP,ROW()-31,0,1,54),"=Р")</f>
        <v>0</v>
      </c>
      <c r="F34" s="343"/>
      <c r="G34" s="57">
        <f ca="1">COUNTIF(OFFSET(grafikNP,ROW()-31,0,1,54),"=І")</f>
        <v>0</v>
      </c>
      <c r="H34" s="341">
        <f ca="1">COUNTIF(OFFSET(grafikNP,ROW()-31,0,1,54),"=С")</f>
        <v>0</v>
      </c>
      <c r="I34" s="342"/>
      <c r="J34" s="343"/>
      <c r="K34" s="341">
        <f ca="1">COUNTIF(OFFSET(grafikNP,ROW()-31,0,1,54),"=П")</f>
        <v>4</v>
      </c>
      <c r="L34" s="342"/>
      <c r="M34" s="343"/>
      <c r="N34" s="341">
        <f ca="1">COUNTIF(OFFSET(grafikNP,ROW()-31,0,1,54),"=А")</f>
        <v>0</v>
      </c>
      <c r="O34" s="342"/>
      <c r="P34" s="343"/>
      <c r="Q34" s="341">
        <f ca="1">COUNTIF(OFFSET(grafikNP,ROW()-31,0,1,54),"=Д")</f>
        <v>16</v>
      </c>
      <c r="R34" s="342"/>
      <c r="S34" s="343"/>
      <c r="T34" s="341">
        <f ca="1">COUNTIF(OFFSET(grafikNP,ROW()-31,0,1,54),"=К")</f>
        <v>0</v>
      </c>
      <c r="U34" s="342"/>
      <c r="V34" s="343"/>
      <c r="W34" s="341">
        <f ca="1">SUM(OFFSET(W34,0,-21,1,21))</f>
        <v>20</v>
      </c>
      <c r="X34" s="342"/>
      <c r="Y34" s="343"/>
      <c r="Z34" s="58"/>
      <c r="AA34" s="338"/>
      <c r="AB34" s="339"/>
      <c r="AC34" s="339"/>
      <c r="AD34" s="339"/>
      <c r="AE34" s="339"/>
      <c r="AF34" s="340"/>
      <c r="AG34" s="302"/>
      <c r="AH34" s="303"/>
      <c r="AI34" s="306"/>
      <c r="AJ34" s="307"/>
      <c r="AK34" s="58"/>
      <c r="AL34" s="354"/>
      <c r="AM34" s="355"/>
      <c r="AN34" s="355"/>
      <c r="AO34" s="355"/>
      <c r="AP34" s="355"/>
      <c r="AQ34" s="355"/>
      <c r="AR34" s="355"/>
      <c r="AS34" s="356"/>
      <c r="AT34" s="362"/>
      <c r="AU34" s="363"/>
      <c r="AV34" s="363"/>
      <c r="AW34" s="363"/>
      <c r="AX34" s="363"/>
      <c r="AY34" s="364"/>
      <c r="AZ34" s="367"/>
      <c r="BA34" s="368"/>
      <c r="BB34" s="11"/>
    </row>
    <row r="35" spans="1:54" x14ac:dyDescent="0.25">
      <c r="A35" s="56">
        <v>3</v>
      </c>
      <c r="B35" s="341">
        <f ca="1">COUNTIF(OFFSET(grafikNP,ROW()-31,0,1,54),"=Т*")</f>
        <v>0</v>
      </c>
      <c r="C35" s="342"/>
      <c r="D35" s="343"/>
      <c r="E35" s="341">
        <f ca="1">COUNTIF(OFFSET(grafikNP,ROW()-31,0,1,54),"=Р")</f>
        <v>0</v>
      </c>
      <c r="F35" s="343"/>
      <c r="G35" s="57">
        <f ca="1">COUNTIF(OFFSET(grafikNP,ROW()-31,0,1,54),"=І")</f>
        <v>0</v>
      </c>
      <c r="H35" s="341">
        <f ca="1">COUNTIF(OFFSET(grafikNP,ROW()-31,0,1,54),"=С")</f>
        <v>0</v>
      </c>
      <c r="I35" s="342"/>
      <c r="J35" s="343"/>
      <c r="K35" s="341">
        <f ca="1">COUNTIF(OFFSET(grafikNP,ROW()-31,0,1,54),"=П")</f>
        <v>0</v>
      </c>
      <c r="L35" s="342"/>
      <c r="M35" s="343"/>
      <c r="N35" s="341">
        <f ca="1">COUNTIF(OFFSET(grafikNP,ROW()-31,0,1,54),"=А")</f>
        <v>0</v>
      </c>
      <c r="O35" s="342"/>
      <c r="P35" s="343"/>
      <c r="Q35" s="341">
        <f ca="1">COUNTIF(OFFSET(grafikNP,ROW()-31,0,1,54),"=Д")</f>
        <v>0</v>
      </c>
      <c r="R35" s="342"/>
      <c r="S35" s="343"/>
      <c r="T35" s="341">
        <f ca="1">COUNTIF(OFFSET(grafikNP,ROW()-31,0,1,54),"=К")</f>
        <v>0</v>
      </c>
      <c r="U35" s="342"/>
      <c r="V35" s="343"/>
      <c r="W35" s="341">
        <f ca="1">SUM(OFFSET(W35,0,-21,1,21))</f>
        <v>0</v>
      </c>
      <c r="X35" s="342"/>
      <c r="Y35" s="343"/>
      <c r="Z35" s="58"/>
      <c r="AA35" s="335"/>
      <c r="AB35" s="336"/>
      <c r="AC35" s="336"/>
      <c r="AD35" s="336"/>
      <c r="AE35" s="336"/>
      <c r="AF35" s="337"/>
      <c r="AG35" s="300"/>
      <c r="AH35" s="301"/>
      <c r="AI35" s="304"/>
      <c r="AJ35" s="305"/>
      <c r="AK35" s="58"/>
      <c r="AL35" s="357"/>
      <c r="AM35" s="358"/>
      <c r="AN35" s="358"/>
      <c r="AO35" s="358"/>
      <c r="AP35" s="358"/>
      <c r="AQ35" s="358"/>
      <c r="AR35" s="358"/>
      <c r="AS35" s="359"/>
      <c r="AT35" s="362"/>
      <c r="AU35" s="363"/>
      <c r="AV35" s="363"/>
      <c r="AW35" s="363"/>
      <c r="AX35" s="363"/>
      <c r="AY35" s="364"/>
      <c r="AZ35" s="367"/>
      <c r="BA35" s="368"/>
      <c r="BB35" s="11"/>
    </row>
    <row r="36" spans="1:54" x14ac:dyDescent="0.25">
      <c r="A36" s="56">
        <v>4</v>
      </c>
      <c r="B36" s="341">
        <f ca="1">COUNTIF(OFFSET(grafikNP,ROW()-31,0,1,54),"=Т*")</f>
        <v>0</v>
      </c>
      <c r="C36" s="342"/>
      <c r="D36" s="343"/>
      <c r="E36" s="341">
        <f ca="1">COUNTIF(OFFSET(grafikNP,ROW()-31,0,1,54),"=Р")</f>
        <v>0</v>
      </c>
      <c r="F36" s="343"/>
      <c r="G36" s="57">
        <f ca="1">COUNTIF(OFFSET(grafikNP,ROW()-31,0,1,54),"=І")</f>
        <v>0</v>
      </c>
      <c r="H36" s="341">
        <f ca="1">COUNTIF(OFFSET(grafikNP,ROW()-31,0,1,54),"=С")</f>
        <v>0</v>
      </c>
      <c r="I36" s="342"/>
      <c r="J36" s="343"/>
      <c r="K36" s="341">
        <f ca="1">COUNTIF(OFFSET(grafikNP,ROW()-31,0,1,54),"=П")</f>
        <v>0</v>
      </c>
      <c r="L36" s="342"/>
      <c r="M36" s="343"/>
      <c r="N36" s="341">
        <f ca="1">COUNTIF(OFFSET(grafikNP,ROW()-31,0,1,54),"=А")</f>
        <v>0</v>
      </c>
      <c r="O36" s="342"/>
      <c r="P36" s="343"/>
      <c r="Q36" s="341">
        <f ca="1">COUNTIF(OFFSET(grafikNP,ROW()-31,0,1,54),"=Д")</f>
        <v>0</v>
      </c>
      <c r="R36" s="342"/>
      <c r="S36" s="343"/>
      <c r="T36" s="341">
        <f ca="1">COUNTIF(OFFSET(grafikNP,ROW()-31,0,1,54),"=К")</f>
        <v>0</v>
      </c>
      <c r="U36" s="342"/>
      <c r="V36" s="343"/>
      <c r="W36" s="341">
        <f ca="1">SUM(OFFSET(W36,0,-21,1,21))</f>
        <v>0</v>
      </c>
      <c r="X36" s="342"/>
      <c r="Y36" s="343"/>
      <c r="Z36" s="58"/>
      <c r="AA36" s="338"/>
      <c r="AB36" s="339"/>
      <c r="AC36" s="339"/>
      <c r="AD36" s="339"/>
      <c r="AE36" s="339"/>
      <c r="AF36" s="340"/>
      <c r="AG36" s="302"/>
      <c r="AH36" s="303"/>
      <c r="AI36" s="306"/>
      <c r="AJ36" s="307"/>
      <c r="AK36" s="58"/>
      <c r="AL36" s="315"/>
      <c r="AM36" s="316"/>
      <c r="AN36" s="316"/>
      <c r="AO36" s="316"/>
      <c r="AP36" s="316"/>
      <c r="AQ36" s="316"/>
      <c r="AR36" s="316"/>
      <c r="AS36" s="316"/>
      <c r="AT36" s="319"/>
      <c r="AU36" s="320"/>
      <c r="AV36" s="320"/>
      <c r="AW36" s="320"/>
      <c r="AX36" s="320"/>
      <c r="AY36" s="320"/>
      <c r="AZ36" s="323"/>
      <c r="BA36" s="324"/>
      <c r="BB36" s="11"/>
    </row>
    <row r="37" spans="1:54" ht="15" customHeight="1" x14ac:dyDescent="0.25">
      <c r="A37" s="56"/>
      <c r="B37" s="341"/>
      <c r="C37" s="342"/>
      <c r="D37" s="343"/>
      <c r="E37" s="344"/>
      <c r="F37" s="344"/>
      <c r="G37" s="57">
        <f ca="1">COUNTIF(OFFSET(grafikNP,ROW()-31,0,1,54),"=І")</f>
        <v>0</v>
      </c>
      <c r="H37" s="341"/>
      <c r="I37" s="342"/>
      <c r="J37" s="343"/>
      <c r="K37" s="341"/>
      <c r="L37" s="342"/>
      <c r="M37" s="343"/>
      <c r="N37" s="341"/>
      <c r="O37" s="342"/>
      <c r="P37" s="343"/>
      <c r="Q37" s="341"/>
      <c r="R37" s="342"/>
      <c r="S37" s="343"/>
      <c r="T37" s="341"/>
      <c r="U37" s="342"/>
      <c r="V37" s="343"/>
      <c r="W37" s="341"/>
      <c r="X37" s="342"/>
      <c r="Y37" s="343"/>
      <c r="Z37" s="58"/>
      <c r="AA37" s="335" t="s">
        <v>81</v>
      </c>
      <c r="AB37" s="336"/>
      <c r="AC37" s="336"/>
      <c r="AD37" s="336"/>
      <c r="AE37" s="336"/>
      <c r="AF37" s="337"/>
      <c r="AG37" s="327">
        <v>3</v>
      </c>
      <c r="AH37" s="328"/>
      <c r="AI37" s="331">
        <v>4</v>
      </c>
      <c r="AJ37" s="332"/>
      <c r="AK37" s="58"/>
      <c r="AL37" s="317"/>
      <c r="AM37" s="317"/>
      <c r="AN37" s="317"/>
      <c r="AO37" s="317"/>
      <c r="AP37" s="317"/>
      <c r="AQ37" s="317"/>
      <c r="AR37" s="317"/>
      <c r="AS37" s="317"/>
      <c r="AT37" s="321"/>
      <c r="AU37" s="321"/>
      <c r="AV37" s="321"/>
      <c r="AW37" s="321"/>
      <c r="AX37" s="321"/>
      <c r="AY37" s="321"/>
      <c r="AZ37" s="325"/>
      <c r="BA37" s="325"/>
      <c r="BB37" s="11"/>
    </row>
    <row r="38" spans="1:54" x14ac:dyDescent="0.25">
      <c r="A38" s="59" t="s">
        <v>74</v>
      </c>
      <c r="B38" s="341">
        <f ca="1">SUM(OFFSET(B38,-5,0,5,1))</f>
        <v>30</v>
      </c>
      <c r="C38" s="342"/>
      <c r="D38" s="343"/>
      <c r="E38" s="344">
        <f ca="1">SUM(OFFSET(E38,-5,0,5,1))</f>
        <v>1</v>
      </c>
      <c r="F38" s="344"/>
      <c r="G38" s="57"/>
      <c r="H38" s="341">
        <f ca="1">SUM(OFFSET(H38,-5,0,5,1))</f>
        <v>6</v>
      </c>
      <c r="I38" s="342"/>
      <c r="J38" s="343"/>
      <c r="K38" s="341">
        <f ca="1">SUM(OFFSET(K38,-5,0,5,1))</f>
        <v>4</v>
      </c>
      <c r="L38" s="342"/>
      <c r="M38" s="343"/>
      <c r="N38" s="341">
        <f ca="1">SUM(OFFSET(N38,-5,0,5,1))</f>
        <v>0</v>
      </c>
      <c r="O38" s="342"/>
      <c r="P38" s="343"/>
      <c r="Q38" s="341">
        <f ca="1">SUM(OFFSET(Q38,-5,0,5,1))</f>
        <v>16</v>
      </c>
      <c r="R38" s="342"/>
      <c r="S38" s="343"/>
      <c r="T38" s="341">
        <f ca="1">SUM(OFFSET(T38,-5,0,5,1))</f>
        <v>15</v>
      </c>
      <c r="U38" s="342"/>
      <c r="V38" s="343"/>
      <c r="W38" s="341">
        <f ca="1">SUM(OFFSET(W38,-5,0,5,1))</f>
        <v>72</v>
      </c>
      <c r="X38" s="342"/>
      <c r="Y38" s="343"/>
      <c r="Z38" s="58"/>
      <c r="AA38" s="338"/>
      <c r="AB38" s="339"/>
      <c r="AC38" s="339"/>
      <c r="AD38" s="339"/>
      <c r="AE38" s="339"/>
      <c r="AF38" s="340"/>
      <c r="AG38" s="329"/>
      <c r="AH38" s="330"/>
      <c r="AI38" s="333"/>
      <c r="AJ38" s="334"/>
      <c r="AK38" s="58"/>
      <c r="AL38" s="318"/>
      <c r="AM38" s="318"/>
      <c r="AN38" s="318"/>
      <c r="AO38" s="318"/>
      <c r="AP38" s="318"/>
      <c r="AQ38" s="318"/>
      <c r="AR38" s="318"/>
      <c r="AS38" s="318"/>
      <c r="AT38" s="322"/>
      <c r="AU38" s="322"/>
      <c r="AV38" s="322"/>
      <c r="AW38" s="322"/>
      <c r="AX38" s="322"/>
      <c r="AY38" s="322"/>
      <c r="AZ38" s="326"/>
      <c r="BA38" s="326"/>
      <c r="BB38" s="11"/>
    </row>
    <row r="39" spans="1:54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</row>
    <row r="40" spans="1:54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294"/>
      <c r="AB40" s="295"/>
      <c r="AC40" s="295"/>
      <c r="AD40" s="295"/>
      <c r="AE40" s="295"/>
      <c r="AF40" s="296"/>
      <c r="AG40" s="300"/>
      <c r="AH40" s="301"/>
      <c r="AI40" s="304"/>
      <c r="AJ40" s="305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</row>
    <row r="41" spans="1:54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297"/>
      <c r="AB41" s="298"/>
      <c r="AC41" s="298"/>
      <c r="AD41" s="298"/>
      <c r="AE41" s="298"/>
      <c r="AF41" s="299"/>
      <c r="AG41" s="302"/>
      <c r="AH41" s="303"/>
      <c r="AI41" s="306"/>
      <c r="AJ41" s="307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</row>
    <row r="42" spans="1:54" x14ac:dyDescent="0.25">
      <c r="A42" s="11" t="s">
        <v>82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308"/>
      <c r="AB42" s="309"/>
      <c r="AC42" s="309"/>
      <c r="AD42" s="309"/>
      <c r="AE42" s="309"/>
      <c r="AF42" s="310"/>
      <c r="AG42" s="311"/>
      <c r="AH42" s="312"/>
      <c r="AI42" s="313"/>
      <c r="AJ42" s="314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</row>
    <row r="43" spans="1:54" x14ac:dyDescent="0.25">
      <c r="A43" s="11" t="str">
        <f ca="1">MID(CELL("имяфайла",AV3),SEARCH("[",CELL("имяфайла",AV3))+1,SEARCH("_2021.xls",CELL("имяфайла",AV3))-SEARCH("[",CELL("имяфайла",AV3))-1)</f>
        <v>RT-511-1-m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X43" s="11"/>
      <c r="AY43" s="11"/>
      <c r="AZ43" s="11"/>
      <c r="BA43" s="11"/>
      <c r="BB43" s="11"/>
    </row>
    <row r="44" spans="1:54" x14ac:dyDescent="0.25">
      <c r="A44" s="60" t="s">
        <v>83</v>
      </c>
      <c r="B44" s="60">
        <v>1</v>
      </c>
      <c r="C44" s="60">
        <v>2</v>
      </c>
      <c r="D44" s="60">
        <v>3</v>
      </c>
      <c r="E44" s="60">
        <v>4</v>
      </c>
      <c r="F44" s="60">
        <v>5</v>
      </c>
      <c r="G44" s="60">
        <v>6</v>
      </c>
      <c r="H44" s="60">
        <v>7</v>
      </c>
      <c r="I44" s="60">
        <v>8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</row>
    <row r="45" spans="1:54" x14ac:dyDescent="0.25">
      <c r="A45" s="60" t="s">
        <v>84</v>
      </c>
      <c r="B45" s="61">
        <f ca="1">IF(COUNTIF(OFFSET(grafikNP,2,0,1,20),"=Т*")=0,"",COUNTIF(OFFSET(grafikNP,2,0,1,20),"=Т*"))</f>
        <v>15</v>
      </c>
      <c r="C45" s="61">
        <f ca="1">IF(COUNTIF(OFFSET(grafikNP,2,20,1,20),"=Т*")=0,"",COUNTIF(OFFSET(grafikNP,2,20,1,20),"=Т*"))</f>
        <v>15</v>
      </c>
      <c r="D45" s="61" t="str">
        <f ca="1">IF(COUNTIF(OFFSET(grafikNP,3,0,1,20),"=Т*")=0,"",COUNTIF(OFFSET(grafikNP,3,0,1,20),"=Т*"))</f>
        <v/>
      </c>
      <c r="E45" s="61" t="str">
        <f ca="1">IF(COUNTIF(OFFSET(grafikNP,3,20,1,20),"=Т*")=0,"",COUNTIF(OFFSET(grafikNP,3,20,1,20),"=Т*"))</f>
        <v/>
      </c>
      <c r="F45" s="61" t="str">
        <f ca="1">IF(COUNTIF(OFFSET(grafikNP,4,0,1,20),"=Т*")=0,"",COUNTIF(OFFSET(grafikNP,4,0,1,20),"=Т*"))</f>
        <v/>
      </c>
      <c r="G45" s="61" t="str">
        <f ca="1">IF(COUNTIF(OFFSET(grafikNP,4,20,1,20),"=Т*")=0,"",COUNTIF(OFFSET(grafikNP,4,20,1,20),"=Т*"))</f>
        <v/>
      </c>
      <c r="H45" s="61" t="str">
        <f ca="1">IF(COUNTIF(OFFSET(grafikNP,5,0,1,20),"=Т*")=0,"",COUNTIF(OFFSET(grafikNP,5,0,1,20),"=Т*"))</f>
        <v/>
      </c>
      <c r="I45" s="61" t="str">
        <f ca="1">IF(COUNTIF(OFFSET(grafikNP,5,20,1,20),"=Т*")=0,"",COUNTIF(OFFSET(grafikNP,5,20,1,20),"=Т*"))</f>
        <v/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</row>
    <row r="46" spans="1:54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</row>
    <row r="47" spans="1:54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</row>
  </sheetData>
  <mergeCells count="101">
    <mergeCell ref="AK1:BA3"/>
    <mergeCell ref="W5:AL5"/>
    <mergeCell ref="AS5:BA6"/>
    <mergeCell ref="AM7:BA11"/>
    <mergeCell ref="F12:N12"/>
    <mergeCell ref="U12:AK12"/>
    <mergeCell ref="AS12:BA12"/>
    <mergeCell ref="G14:AK14"/>
    <mergeCell ref="AQ14:BA14"/>
    <mergeCell ref="AQ15:AY15"/>
    <mergeCell ref="S16:AK16"/>
    <mergeCell ref="AS16:BA16"/>
    <mergeCell ref="A18:F18"/>
    <mergeCell ref="G18:AK18"/>
    <mergeCell ref="AQ18:BA18"/>
    <mergeCell ref="AQ19:AY19"/>
    <mergeCell ref="T20:AJ20"/>
    <mergeCell ref="A23:A24"/>
    <mergeCell ref="B32:D32"/>
    <mergeCell ref="E32:F32"/>
    <mergeCell ref="H32:J32"/>
    <mergeCell ref="K32:M32"/>
    <mergeCell ref="N32:P32"/>
    <mergeCell ref="Q32:S32"/>
    <mergeCell ref="T32:V32"/>
    <mergeCell ref="W32:Y32"/>
    <mergeCell ref="AA32:AF32"/>
    <mergeCell ref="AG32:AH32"/>
    <mergeCell ref="AI32:AJ32"/>
    <mergeCell ref="AL32:AS32"/>
    <mergeCell ref="AT32:AY32"/>
    <mergeCell ref="AZ32:BA32"/>
    <mergeCell ref="B33:D33"/>
    <mergeCell ref="E33:F33"/>
    <mergeCell ref="H33:J33"/>
    <mergeCell ref="K33:M33"/>
    <mergeCell ref="N33:P33"/>
    <mergeCell ref="Q33:S33"/>
    <mergeCell ref="T33:V33"/>
    <mergeCell ref="W33:Y33"/>
    <mergeCell ref="AA33:AF34"/>
    <mergeCell ref="AG33:AH34"/>
    <mergeCell ref="AI33:AJ34"/>
    <mergeCell ref="AL33:AS35"/>
    <mergeCell ref="AT33:AY35"/>
    <mergeCell ref="AZ33:BA35"/>
    <mergeCell ref="B34:D34"/>
    <mergeCell ref="E34:F34"/>
    <mergeCell ref="H34:J34"/>
    <mergeCell ref="K34:M34"/>
    <mergeCell ref="N34:P34"/>
    <mergeCell ref="B36:D36"/>
    <mergeCell ref="E36:F36"/>
    <mergeCell ref="H36:J36"/>
    <mergeCell ref="K36:M36"/>
    <mergeCell ref="N36:P36"/>
    <mergeCell ref="Q36:S36"/>
    <mergeCell ref="T36:V36"/>
    <mergeCell ref="W36:Y36"/>
    <mergeCell ref="Q34:S34"/>
    <mergeCell ref="T34:V34"/>
    <mergeCell ref="W34:Y34"/>
    <mergeCell ref="B35:D35"/>
    <mergeCell ref="E35:F35"/>
    <mergeCell ref="H35:J35"/>
    <mergeCell ref="K35:M35"/>
    <mergeCell ref="N35:P35"/>
    <mergeCell ref="Q35:S35"/>
    <mergeCell ref="T35:V35"/>
    <mergeCell ref="W35:Y35"/>
    <mergeCell ref="B37:D37"/>
    <mergeCell ref="E37:F37"/>
    <mergeCell ref="H37:J37"/>
    <mergeCell ref="K37:M37"/>
    <mergeCell ref="N37:P37"/>
    <mergeCell ref="Q37:S37"/>
    <mergeCell ref="T37:V37"/>
    <mergeCell ref="W37:Y37"/>
    <mergeCell ref="AA37:AF38"/>
    <mergeCell ref="T38:V38"/>
    <mergeCell ref="W38:Y38"/>
    <mergeCell ref="B38:D38"/>
    <mergeCell ref="E38:F38"/>
    <mergeCell ref="H38:J38"/>
    <mergeCell ref="K38:M38"/>
    <mergeCell ref="N38:P38"/>
    <mergeCell ref="Q38:S38"/>
    <mergeCell ref="AA40:AF41"/>
    <mergeCell ref="AG40:AH41"/>
    <mergeCell ref="AI40:AJ41"/>
    <mergeCell ref="AA42:AF42"/>
    <mergeCell ref="AG42:AH42"/>
    <mergeCell ref="AI42:AJ42"/>
    <mergeCell ref="AL36:AS38"/>
    <mergeCell ref="AT36:AY38"/>
    <mergeCell ref="AZ36:BA38"/>
    <mergeCell ref="AG37:AH38"/>
    <mergeCell ref="AI37:AJ38"/>
    <mergeCell ref="AA35:AF36"/>
    <mergeCell ref="AG35:AH36"/>
    <mergeCell ref="AI35:AJ36"/>
  </mergeCells>
  <conditionalFormatting sqref="Q1 R2:V5">
    <cfRule type="expression" dxfId="129" priority="4" stopIfTrue="1">
      <formula>(Q1&lt;&gt;BQ1)</formula>
    </cfRule>
  </conditionalFormatting>
  <conditionalFormatting sqref="C27:N27 Q27:R27 T27:W27 AA27:AC27 AR27:BA27 AL27:AP27 B28:U28 W28:AC28 AL28:BA28 AE28:AJ28 AE27:AI27">
    <cfRule type="expression" dxfId="128" priority="5" stopIfTrue="1">
      <formula>(#REF!&lt;&gt;1)</formula>
    </cfRule>
  </conditionalFormatting>
  <conditionalFormatting sqref="AM7:BA11">
    <cfRule type="cellIs" dxfId="127" priority="6" stopIfTrue="1" operator="equal">
      <formula>" "</formula>
    </cfRule>
  </conditionalFormatting>
  <conditionalFormatting sqref="AD28">
    <cfRule type="expression" dxfId="126" priority="3" stopIfTrue="1">
      <formula>(#REF!&lt;&gt;1)</formula>
    </cfRule>
  </conditionalFormatting>
  <conditionalFormatting sqref="B26:E26">
    <cfRule type="expression" dxfId="125" priority="2" stopIfTrue="1">
      <formula>(#REF!&lt;&gt;1)</formula>
    </cfRule>
  </conditionalFormatting>
  <conditionalFormatting sqref="F26:G26 I26:U26">
    <cfRule type="expression" dxfId="124" priority="1" stopIfTrue="1">
      <formula>(#REF!&lt;&gt;1)</formula>
    </cfRule>
  </conditionalFormatting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39"/>
  <sheetViews>
    <sheetView zoomScaleNormal="100" workbookViewId="0">
      <selection activeCell="W12" sqref="W12"/>
    </sheetView>
  </sheetViews>
  <sheetFormatPr defaultRowHeight="15" outlineLevelRow="1" outlineLevelCol="1" x14ac:dyDescent="0.25"/>
  <cols>
    <col min="1" max="1" width="8" customWidth="1"/>
    <col min="2" max="2" width="8.7109375" bestFit="1" customWidth="1"/>
    <col min="3" max="3" width="36.5703125" style="3" customWidth="1"/>
    <col min="4" max="5" width="0.28515625" customWidth="1"/>
    <col min="6" max="7" width="6.85546875" customWidth="1"/>
    <col min="8" max="9" width="6.140625" customWidth="1"/>
    <col min="10" max="10" width="7.85546875" customWidth="1"/>
    <col min="11" max="11" width="4.42578125" customWidth="1"/>
    <col min="12" max="12" width="4.7109375" customWidth="1"/>
    <col min="13" max="13" width="4.85546875" customWidth="1"/>
    <col min="14" max="14" width="6" customWidth="1"/>
    <col min="15" max="15" width="7.28515625" customWidth="1"/>
    <col min="16" max="16" width="6.140625" customWidth="1"/>
    <col min="17" max="18" width="7.5703125" customWidth="1"/>
    <col min="19" max="19" width="7" customWidth="1"/>
    <col min="20" max="20" width="5.5703125" customWidth="1"/>
    <col min="21" max="21" width="5.85546875" customWidth="1"/>
    <col min="22" max="22" width="7.7109375" customWidth="1"/>
    <col min="23" max="23" width="5" customWidth="1"/>
    <col min="24" max="24" width="1" customWidth="1"/>
    <col min="25" max="26" width="5" customWidth="1"/>
    <col min="27" max="27" width="1" customWidth="1"/>
    <col min="28" max="29" width="5" customWidth="1"/>
    <col min="30" max="30" width="1" customWidth="1"/>
    <col min="31" max="31" width="5" customWidth="1"/>
    <col min="32" max="32" width="5" customWidth="1" outlineLevel="1"/>
    <col min="33" max="33" width="1" customWidth="1" outlineLevel="1"/>
    <col min="34" max="35" width="5" customWidth="1" outlineLevel="1"/>
    <col min="36" max="36" width="1" customWidth="1" outlineLevel="1"/>
    <col min="37" max="38" width="5" customWidth="1" outlineLevel="1"/>
    <col min="39" max="39" width="1" customWidth="1" outlineLevel="1"/>
    <col min="40" max="41" width="5" customWidth="1" outlineLevel="1"/>
    <col min="42" max="42" width="1" customWidth="1" outlineLevel="1"/>
    <col min="43" max="44" width="5" customWidth="1" outlineLevel="1"/>
    <col min="45" max="45" width="1" customWidth="1" outlineLevel="1"/>
    <col min="46" max="46" width="5" customWidth="1" outlineLevel="1"/>
    <col min="47" max="47" width="11.28515625" customWidth="1"/>
    <col min="48" max="48" width="12.7109375" customWidth="1"/>
    <col min="49" max="50" width="12.5703125" customWidth="1" outlineLevel="1"/>
  </cols>
  <sheetData>
    <row r="1" spans="1:50" ht="3" customHeight="1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3"/>
      <c r="L1" s="63"/>
      <c r="M1" s="64" t="s">
        <v>85</v>
      </c>
      <c r="N1" s="62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5"/>
    </row>
    <row r="2" spans="1:50" ht="50.1" customHeight="1" x14ac:dyDescent="0.25">
      <c r="A2" s="403" t="s">
        <v>86</v>
      </c>
      <c r="B2" s="403" t="s">
        <v>87</v>
      </c>
      <c r="C2" s="66"/>
      <c r="D2" s="67"/>
      <c r="E2" s="67"/>
      <c r="F2" s="407" t="s">
        <v>88</v>
      </c>
      <c r="G2" s="407"/>
      <c r="H2" s="407"/>
      <c r="I2" s="407"/>
      <c r="J2" s="407"/>
      <c r="K2" s="407"/>
      <c r="L2" s="408" t="s">
        <v>89</v>
      </c>
      <c r="M2" s="409"/>
      <c r="N2" s="412" t="s">
        <v>90</v>
      </c>
      <c r="O2" s="421" t="s">
        <v>91</v>
      </c>
      <c r="P2" s="422"/>
      <c r="Q2" s="422"/>
      <c r="R2" s="422"/>
      <c r="S2" s="422"/>
      <c r="T2" s="422"/>
      <c r="U2" s="422"/>
      <c r="V2" s="422"/>
      <c r="W2" s="415" t="s">
        <v>92</v>
      </c>
      <c r="X2" s="416"/>
      <c r="Y2" s="416"/>
      <c r="Z2" s="416"/>
      <c r="AA2" s="416"/>
      <c r="AB2" s="416"/>
      <c r="AC2" s="416"/>
      <c r="AD2" s="416"/>
      <c r="AE2" s="416"/>
      <c r="AF2" s="416"/>
      <c r="AG2" s="416"/>
      <c r="AH2" s="416"/>
      <c r="AI2" s="416"/>
      <c r="AJ2" s="416"/>
      <c r="AK2" s="416"/>
      <c r="AL2" s="416"/>
      <c r="AM2" s="416"/>
      <c r="AN2" s="416"/>
      <c r="AO2" s="416"/>
      <c r="AP2" s="416"/>
      <c r="AQ2" s="416"/>
      <c r="AR2" s="416"/>
      <c r="AS2" s="416"/>
      <c r="AT2" s="416"/>
      <c r="AU2" s="403" t="s">
        <v>93</v>
      </c>
      <c r="AV2" s="69" t="s">
        <v>94</v>
      </c>
      <c r="AW2" s="65"/>
    </row>
    <row r="3" spans="1:50" ht="14.25" customHeight="1" x14ac:dyDescent="0.25">
      <c r="A3" s="404"/>
      <c r="B3" s="404"/>
      <c r="C3" s="70"/>
      <c r="D3" s="71"/>
      <c r="E3" s="71"/>
      <c r="F3" s="407"/>
      <c r="G3" s="407"/>
      <c r="H3" s="407"/>
      <c r="I3" s="407"/>
      <c r="J3" s="407"/>
      <c r="K3" s="407"/>
      <c r="L3" s="410"/>
      <c r="M3" s="411"/>
      <c r="N3" s="413"/>
      <c r="O3" s="423" t="s">
        <v>95</v>
      </c>
      <c r="P3" s="421" t="s">
        <v>96</v>
      </c>
      <c r="Q3" s="422"/>
      <c r="R3" s="422"/>
      <c r="S3" s="422"/>
      <c r="T3" s="422"/>
      <c r="U3" s="422"/>
      <c r="V3" s="412" t="s">
        <v>97</v>
      </c>
      <c r="W3" s="418" t="s">
        <v>98</v>
      </c>
      <c r="X3" s="419"/>
      <c r="Y3" s="419"/>
      <c r="Z3" s="419"/>
      <c r="AA3" s="419"/>
      <c r="AB3" s="420"/>
      <c r="AC3" s="418" t="s">
        <v>99</v>
      </c>
      <c r="AD3" s="419"/>
      <c r="AE3" s="419"/>
      <c r="AF3" s="419"/>
      <c r="AG3" s="419"/>
      <c r="AH3" s="420"/>
      <c r="AI3" s="418" t="s">
        <v>100</v>
      </c>
      <c r="AJ3" s="419"/>
      <c r="AK3" s="419"/>
      <c r="AL3" s="419"/>
      <c r="AM3" s="419"/>
      <c r="AN3" s="420"/>
      <c r="AO3" s="418" t="s">
        <v>101</v>
      </c>
      <c r="AP3" s="419"/>
      <c r="AQ3" s="419"/>
      <c r="AR3" s="419"/>
      <c r="AS3" s="419"/>
      <c r="AT3" s="420"/>
      <c r="AU3" s="404"/>
      <c r="AV3" s="73" t="str">
        <f ca="1">MID(CELL("имяфайла",AV3),SEARCH("[",CELL("имяфайла",AV3))+1,SEARCH("_2021.xls",CELL("имяфайла",AV3))-SEARCH("[",CELL("имяфайла",AV3))-1)</f>
        <v>RT-511-1-m</v>
      </c>
      <c r="AW3" s="65"/>
    </row>
    <row r="4" spans="1:50" ht="43.5" x14ac:dyDescent="0.25">
      <c r="A4" s="405"/>
      <c r="B4" s="405"/>
      <c r="C4" s="74" t="s">
        <v>102</v>
      </c>
      <c r="D4" s="71"/>
      <c r="E4" s="71"/>
      <c r="F4" s="412" t="s">
        <v>103</v>
      </c>
      <c r="G4" s="412" t="s">
        <v>104</v>
      </c>
      <c r="H4" s="408" t="s">
        <v>105</v>
      </c>
      <c r="I4" s="409"/>
      <c r="J4" s="414" t="s">
        <v>106</v>
      </c>
      <c r="K4" s="414" t="s">
        <v>107</v>
      </c>
      <c r="L4" s="414" t="s">
        <v>106</v>
      </c>
      <c r="M4" s="414" t="s">
        <v>108</v>
      </c>
      <c r="N4" s="413"/>
      <c r="O4" s="422"/>
      <c r="P4" s="423" t="s">
        <v>109</v>
      </c>
      <c r="Q4" s="421" t="s">
        <v>110</v>
      </c>
      <c r="R4" s="421"/>
      <c r="S4" s="421"/>
      <c r="T4" s="421"/>
      <c r="U4" s="421"/>
      <c r="V4" s="424"/>
      <c r="W4" s="400">
        <v>1</v>
      </c>
      <c r="X4" s="401"/>
      <c r="Y4" s="402"/>
      <c r="Z4" s="400">
        <v>2</v>
      </c>
      <c r="AA4" s="401"/>
      <c r="AB4" s="402"/>
      <c r="AC4" s="400">
        <v>3</v>
      </c>
      <c r="AD4" s="401"/>
      <c r="AE4" s="402"/>
      <c r="AF4" s="400">
        <v>4</v>
      </c>
      <c r="AG4" s="401"/>
      <c r="AH4" s="402"/>
      <c r="AI4" s="400">
        <v>5</v>
      </c>
      <c r="AJ4" s="401"/>
      <c r="AK4" s="402"/>
      <c r="AL4" s="400">
        <v>6</v>
      </c>
      <c r="AM4" s="401"/>
      <c r="AN4" s="402"/>
      <c r="AO4" s="400">
        <v>7</v>
      </c>
      <c r="AP4" s="401"/>
      <c r="AQ4" s="402"/>
      <c r="AR4" s="400">
        <v>8</v>
      </c>
      <c r="AS4" s="401"/>
      <c r="AT4" s="402"/>
      <c r="AU4" s="404"/>
      <c r="AV4" s="76" t="s">
        <v>39</v>
      </c>
      <c r="AW4" s="65"/>
    </row>
    <row r="5" spans="1:50" ht="74.25" customHeight="1" x14ac:dyDescent="0.25">
      <c r="A5" s="406"/>
      <c r="B5" s="406"/>
      <c r="C5" s="77"/>
      <c r="D5" s="78"/>
      <c r="E5" s="78"/>
      <c r="F5" s="412"/>
      <c r="G5" s="412"/>
      <c r="H5" s="72" t="s">
        <v>111</v>
      </c>
      <c r="I5" s="68" t="s">
        <v>112</v>
      </c>
      <c r="J5" s="414"/>
      <c r="K5" s="414"/>
      <c r="L5" s="414"/>
      <c r="M5" s="414"/>
      <c r="N5" s="413"/>
      <c r="O5" s="422"/>
      <c r="P5" s="423"/>
      <c r="Q5" s="72" t="s">
        <v>113</v>
      </c>
      <c r="R5" s="68" t="s">
        <v>115</v>
      </c>
      <c r="S5" s="68" t="s">
        <v>114</v>
      </c>
      <c r="T5" s="75" t="s">
        <v>116</v>
      </c>
      <c r="U5" s="75" t="s">
        <v>117</v>
      </c>
      <c r="V5" s="424"/>
      <c r="W5" s="79" t="s">
        <v>118</v>
      </c>
      <c r="X5" s="78"/>
      <c r="Y5" s="80" t="s">
        <v>119</v>
      </c>
      <c r="Z5" s="79" t="s">
        <v>118</v>
      </c>
      <c r="AA5" s="78"/>
      <c r="AB5" s="80" t="s">
        <v>119</v>
      </c>
      <c r="AC5" s="79" t="s">
        <v>118</v>
      </c>
      <c r="AD5" s="78"/>
      <c r="AE5" s="80" t="s">
        <v>119</v>
      </c>
      <c r="AF5" s="79" t="s">
        <v>118</v>
      </c>
      <c r="AG5" s="78"/>
      <c r="AH5" s="80" t="s">
        <v>119</v>
      </c>
      <c r="AI5" s="79" t="s">
        <v>118</v>
      </c>
      <c r="AJ5" s="78"/>
      <c r="AK5" s="80" t="s">
        <v>119</v>
      </c>
      <c r="AL5" s="79" t="s">
        <v>118</v>
      </c>
      <c r="AM5" s="78"/>
      <c r="AN5" s="80" t="s">
        <v>119</v>
      </c>
      <c r="AO5" s="79" t="s">
        <v>118</v>
      </c>
      <c r="AP5" s="78"/>
      <c r="AQ5" s="80" t="s">
        <v>119</v>
      </c>
      <c r="AR5" s="79" t="s">
        <v>118</v>
      </c>
      <c r="AS5" s="78"/>
      <c r="AT5" s="80" t="s">
        <v>119</v>
      </c>
      <c r="AU5" s="417"/>
      <c r="AV5" s="81" t="s">
        <v>82</v>
      </c>
      <c r="AW5" s="65"/>
    </row>
    <row r="6" spans="1:50" s="91" customFormat="1" ht="12.75" x14ac:dyDescent="0.2">
      <c r="A6" s="82" t="s">
        <v>120</v>
      </c>
      <c r="B6" s="85">
        <f>A6+1</f>
        <v>2</v>
      </c>
      <c r="C6" s="85">
        <f>B6+1</f>
        <v>3</v>
      </c>
      <c r="D6" s="84" t="s">
        <v>121</v>
      </c>
      <c r="E6" s="85" t="s">
        <v>122</v>
      </c>
      <c r="F6" s="85">
        <f>C6+1</f>
        <v>4</v>
      </c>
      <c r="G6" s="85">
        <f t="shared" ref="G6:U6" si="0">F6+1</f>
        <v>5</v>
      </c>
      <c r="H6" s="85">
        <f t="shared" si="0"/>
        <v>6</v>
      </c>
      <c r="I6" s="85">
        <f t="shared" si="0"/>
        <v>7</v>
      </c>
      <c r="J6" s="85">
        <f t="shared" si="0"/>
        <v>8</v>
      </c>
      <c r="K6" s="85">
        <f t="shared" si="0"/>
        <v>9</v>
      </c>
      <c r="L6" s="85">
        <f t="shared" si="0"/>
        <v>10</v>
      </c>
      <c r="M6" s="85">
        <f t="shared" si="0"/>
        <v>11</v>
      </c>
      <c r="N6" s="85">
        <f t="shared" si="0"/>
        <v>12</v>
      </c>
      <c r="O6" s="85">
        <f t="shared" si="0"/>
        <v>13</v>
      </c>
      <c r="P6" s="85">
        <f t="shared" si="0"/>
        <v>14</v>
      </c>
      <c r="Q6" s="85">
        <f t="shared" si="0"/>
        <v>15</v>
      </c>
      <c r="R6" s="85">
        <f t="shared" si="0"/>
        <v>16</v>
      </c>
      <c r="S6" s="85">
        <f t="shared" si="0"/>
        <v>17</v>
      </c>
      <c r="T6" s="85">
        <f t="shared" si="0"/>
        <v>18</v>
      </c>
      <c r="U6" s="85">
        <f t="shared" si="0"/>
        <v>19</v>
      </c>
      <c r="V6" s="85">
        <f>U6+1</f>
        <v>20</v>
      </c>
      <c r="W6" s="86">
        <f>V6+1</f>
        <v>21</v>
      </c>
      <c r="X6" s="283" t="s">
        <v>123</v>
      </c>
      <c r="Y6" s="88">
        <f>W6+1</f>
        <v>22</v>
      </c>
      <c r="Z6" s="86">
        <f>Y6+1</f>
        <v>23</v>
      </c>
      <c r="AA6" s="283" t="s">
        <v>123</v>
      </c>
      <c r="AB6" s="88">
        <f>Z6+1</f>
        <v>24</v>
      </c>
      <c r="AC6" s="86">
        <f>AB6+1</f>
        <v>25</v>
      </c>
      <c r="AD6" s="283" t="s">
        <v>123</v>
      </c>
      <c r="AE6" s="88">
        <f>AC6+1</f>
        <v>26</v>
      </c>
      <c r="AF6" s="86">
        <f>AE6+1</f>
        <v>27</v>
      </c>
      <c r="AG6" s="283" t="s">
        <v>123</v>
      </c>
      <c r="AH6" s="88">
        <f>AF6+1</f>
        <v>28</v>
      </c>
      <c r="AI6" s="86">
        <f>AH6+1</f>
        <v>29</v>
      </c>
      <c r="AJ6" s="283" t="s">
        <v>123</v>
      </c>
      <c r="AK6" s="88">
        <f>AI6+1</f>
        <v>30</v>
      </c>
      <c r="AL6" s="86">
        <f>AK6+1</f>
        <v>31</v>
      </c>
      <c r="AM6" s="283" t="s">
        <v>123</v>
      </c>
      <c r="AN6" s="88">
        <f>AL6+1</f>
        <v>32</v>
      </c>
      <c r="AO6" s="86">
        <f>AN6+1</f>
        <v>33</v>
      </c>
      <c r="AP6" s="283" t="s">
        <v>123</v>
      </c>
      <c r="AQ6" s="88">
        <f>AO6+1</f>
        <v>34</v>
      </c>
      <c r="AR6" s="86">
        <f>AQ6+1</f>
        <v>35</v>
      </c>
      <c r="AS6" s="283" t="s">
        <v>123</v>
      </c>
      <c r="AT6" s="88">
        <f>AR6+1</f>
        <v>36</v>
      </c>
      <c r="AU6" s="85">
        <v>37</v>
      </c>
      <c r="AV6" s="83">
        <v>38</v>
      </c>
      <c r="AW6" s="90"/>
      <c r="AX6" s="90"/>
    </row>
    <row r="7" spans="1:50" s="3" customFormat="1" ht="27.75" hidden="1" customHeight="1" outlineLevel="1" x14ac:dyDescent="0.25">
      <c r="A7" s="121"/>
      <c r="B7" s="92"/>
      <c r="C7" s="93"/>
      <c r="D7" s="94"/>
      <c r="E7" s="95"/>
      <c r="F7" s="96"/>
      <c r="G7" s="97"/>
      <c r="H7" s="97"/>
      <c r="I7" s="97"/>
      <c r="J7" s="98"/>
      <c r="K7" s="97"/>
      <c r="L7" s="97"/>
      <c r="M7" s="99"/>
      <c r="N7" s="100"/>
      <c r="O7" s="97"/>
      <c r="P7" s="97"/>
      <c r="Q7" s="97"/>
      <c r="R7" s="97"/>
      <c r="S7" s="97"/>
      <c r="T7" s="97"/>
      <c r="U7" s="97"/>
      <c r="V7" s="97"/>
      <c r="W7" s="101"/>
      <c r="X7" s="284"/>
      <c r="Y7" s="103"/>
      <c r="Z7" s="101"/>
      <c r="AA7" s="284"/>
      <c r="AB7" s="103"/>
      <c r="AC7" s="101"/>
      <c r="AD7" s="284"/>
      <c r="AE7" s="103"/>
      <c r="AF7" s="101"/>
      <c r="AG7" s="284"/>
      <c r="AH7" s="103"/>
      <c r="AI7" s="101"/>
      <c r="AJ7" s="284"/>
      <c r="AK7" s="103"/>
      <c r="AL7" s="101"/>
      <c r="AM7" s="284"/>
      <c r="AN7" s="103"/>
      <c r="AO7" s="101"/>
      <c r="AP7" s="284"/>
      <c r="AQ7" s="103"/>
      <c r="AR7" s="101"/>
      <c r="AS7" s="284"/>
      <c r="AT7" s="103"/>
      <c r="AU7" s="104"/>
      <c r="AV7" s="105"/>
      <c r="AW7" s="106"/>
    </row>
    <row r="8" spans="1:50" s="131" customFormat="1" ht="27.75" hidden="1" customHeight="1" outlineLevel="1" x14ac:dyDescent="0.25">
      <c r="A8" s="122"/>
      <c r="B8" s="122"/>
      <c r="C8" s="123"/>
      <c r="D8" s="124"/>
      <c r="E8" s="125"/>
      <c r="F8" s="126"/>
      <c r="G8" s="126"/>
      <c r="H8" s="126"/>
      <c r="I8" s="126"/>
      <c r="J8" s="126"/>
      <c r="K8" s="126"/>
      <c r="L8" s="126"/>
      <c r="M8" s="126"/>
      <c r="N8" s="126"/>
      <c r="O8" s="127"/>
      <c r="P8" s="126"/>
      <c r="Q8" s="126"/>
      <c r="R8" s="126"/>
      <c r="S8" s="126"/>
      <c r="T8" s="126"/>
      <c r="U8" s="126"/>
      <c r="V8" s="126"/>
      <c r="W8" s="128"/>
      <c r="X8" s="285"/>
      <c r="Y8" s="107"/>
      <c r="Z8" s="128"/>
      <c r="AA8" s="285"/>
      <c r="AB8" s="107"/>
      <c r="AC8" s="128"/>
      <c r="AD8" s="285"/>
      <c r="AE8" s="107"/>
      <c r="AF8" s="128"/>
      <c r="AG8" s="285"/>
      <c r="AH8" s="107"/>
      <c r="AI8" s="128"/>
      <c r="AJ8" s="285"/>
      <c r="AK8" s="107"/>
      <c r="AL8" s="128"/>
      <c r="AM8" s="285"/>
      <c r="AN8" s="107"/>
      <c r="AO8" s="128"/>
      <c r="AP8" s="285"/>
      <c r="AQ8" s="107"/>
      <c r="AR8" s="128"/>
      <c r="AS8" s="285"/>
      <c r="AT8" s="107"/>
      <c r="AU8" s="107"/>
      <c r="AV8" s="130"/>
      <c r="AW8" s="106"/>
    </row>
    <row r="9" spans="1:50" s="131" customFormat="1" ht="27.75" hidden="1" customHeight="1" outlineLevel="1" x14ac:dyDescent="0.25">
      <c r="A9" s="122"/>
      <c r="B9" s="122"/>
      <c r="C9" s="123"/>
      <c r="D9" s="124"/>
      <c r="E9" s="125"/>
      <c r="F9" s="126"/>
      <c r="G9" s="126"/>
      <c r="H9" s="126"/>
      <c r="I9" s="126"/>
      <c r="J9" s="126"/>
      <c r="K9" s="126"/>
      <c r="L9" s="126"/>
      <c r="M9" s="126"/>
      <c r="N9" s="126"/>
      <c r="O9" s="127"/>
      <c r="P9" s="126"/>
      <c r="Q9" s="126"/>
      <c r="R9" s="126"/>
      <c r="S9" s="126"/>
      <c r="T9" s="126"/>
      <c r="U9" s="126"/>
      <c r="V9" s="126"/>
      <c r="W9" s="128"/>
      <c r="X9" s="285"/>
      <c r="Y9" s="107"/>
      <c r="Z9" s="128"/>
      <c r="AA9" s="285"/>
      <c r="AB9" s="107"/>
      <c r="AC9" s="128"/>
      <c r="AD9" s="285"/>
      <c r="AE9" s="107"/>
      <c r="AF9" s="128"/>
      <c r="AG9" s="285"/>
      <c r="AH9" s="107"/>
      <c r="AI9" s="128"/>
      <c r="AJ9" s="285"/>
      <c r="AK9" s="107"/>
      <c r="AL9" s="128"/>
      <c r="AM9" s="285"/>
      <c r="AN9" s="107"/>
      <c r="AO9" s="128"/>
      <c r="AP9" s="285"/>
      <c r="AQ9" s="107"/>
      <c r="AR9" s="128"/>
      <c r="AS9" s="285"/>
      <c r="AT9" s="107"/>
      <c r="AU9" s="107"/>
      <c r="AV9" s="130"/>
      <c r="AW9" s="106"/>
    </row>
    <row r="10" spans="1:50" s="131" customFormat="1" ht="27.75" hidden="1" customHeight="1" outlineLevel="1" x14ac:dyDescent="0.25">
      <c r="A10" s="122"/>
      <c r="B10" s="122"/>
      <c r="C10" s="123"/>
      <c r="D10" s="124"/>
      <c r="E10" s="125"/>
      <c r="F10" s="126"/>
      <c r="G10" s="126"/>
      <c r="H10" s="126"/>
      <c r="I10" s="126"/>
      <c r="J10" s="126"/>
      <c r="K10" s="126"/>
      <c r="L10" s="126"/>
      <c r="M10" s="126"/>
      <c r="N10" s="126"/>
      <c r="O10" s="127"/>
      <c r="P10" s="126"/>
      <c r="Q10" s="126"/>
      <c r="R10" s="126"/>
      <c r="S10" s="126"/>
      <c r="T10" s="126"/>
      <c r="U10" s="126"/>
      <c r="V10" s="126"/>
      <c r="W10" s="128"/>
      <c r="X10" s="285"/>
      <c r="Y10" s="107"/>
      <c r="Z10" s="128"/>
      <c r="AA10" s="285"/>
      <c r="AB10" s="107"/>
      <c r="AC10" s="128"/>
      <c r="AD10" s="285"/>
      <c r="AE10" s="107"/>
      <c r="AF10" s="128"/>
      <c r="AG10" s="285"/>
      <c r="AH10" s="107"/>
      <c r="AI10" s="128"/>
      <c r="AJ10" s="285"/>
      <c r="AK10" s="107"/>
      <c r="AL10" s="128"/>
      <c r="AM10" s="285"/>
      <c r="AN10" s="107"/>
      <c r="AO10" s="128"/>
      <c r="AP10" s="285"/>
      <c r="AQ10" s="107"/>
      <c r="AR10" s="128"/>
      <c r="AS10" s="285"/>
      <c r="AT10" s="107"/>
      <c r="AU10" s="107"/>
      <c r="AV10" s="130"/>
      <c r="AW10" s="106"/>
    </row>
    <row r="11" spans="1:50" s="131" customFormat="1" ht="30" customHeight="1" collapsed="1" x14ac:dyDescent="0.25">
      <c r="A11" s="122" t="str">
        <f t="shared" ref="A11:B11" ca="1" si="1">IF(INDIRECT("Calc!R"&amp;ROW()&amp;"C"&amp;COLUMN(),0)=0,"",INDIRECT("Calc!R"&amp;ROW()&amp;"C"&amp;COLUMN(),0))</f>
        <v/>
      </c>
      <c r="B11" s="122" t="str">
        <f t="shared" ca="1" si="1"/>
        <v xml:space="preserve">  </v>
      </c>
      <c r="C11" s="123" t="str">
        <f ca="1">IF(INDIRECT("Calc!R"&amp;ROW()&amp;"C"&amp;COLUMN(),0)=0,"",INDIRECT("Calc!R"&amp;ROW()&amp;"C"&amp;COLUMN(),0))</f>
        <v xml:space="preserve">     НОРМАТИВНА ЧАСТИНА</v>
      </c>
      <c r="D11" s="124" t="str">
        <f t="shared" ref="D11:AU26" ca="1" si="2">IF(INDIRECT("Calc!R"&amp;ROW()&amp;"C"&amp;COLUMN(),0)=0,"",INDIRECT("Calc!R"&amp;ROW()&amp;"C"&amp;COLUMN(),0))</f>
        <v/>
      </c>
      <c r="E11" s="125" t="str">
        <f t="shared" ca="1" si="2"/>
        <v/>
      </c>
      <c r="F11" s="126" t="str">
        <f t="shared" ca="1" si="2"/>
        <v/>
      </c>
      <c r="G11" s="126" t="str">
        <f t="shared" ca="1" si="2"/>
        <v/>
      </c>
      <c r="H11" s="126" t="str">
        <f t="shared" ca="1" si="2"/>
        <v/>
      </c>
      <c r="I11" s="126" t="str">
        <f t="shared" ca="1" si="2"/>
        <v/>
      </c>
      <c r="J11" s="126" t="str">
        <f t="shared" ca="1" si="2"/>
        <v/>
      </c>
      <c r="K11" s="126" t="str">
        <f t="shared" ca="1" si="2"/>
        <v/>
      </c>
      <c r="L11" s="126" t="str">
        <f t="shared" ca="1" si="2"/>
        <v/>
      </c>
      <c r="M11" s="126" t="str">
        <f t="shared" ca="1" si="2"/>
        <v/>
      </c>
      <c r="N11" s="126" t="str">
        <f t="shared" ca="1" si="2"/>
        <v/>
      </c>
      <c r="O11" s="127" t="str">
        <f t="shared" ca="1" si="2"/>
        <v/>
      </c>
      <c r="P11" s="126" t="str">
        <f t="shared" ca="1" si="2"/>
        <v/>
      </c>
      <c r="Q11" s="126" t="str">
        <f t="shared" ca="1" si="2"/>
        <v/>
      </c>
      <c r="R11" s="126" t="str">
        <f t="shared" ca="1" si="2"/>
        <v/>
      </c>
      <c r="S11" s="126" t="str">
        <f t="shared" ca="1" si="2"/>
        <v/>
      </c>
      <c r="T11" s="126" t="str">
        <f t="shared" ca="1" si="2"/>
        <v/>
      </c>
      <c r="U11" s="126" t="str">
        <f t="shared" ca="1" si="2"/>
        <v/>
      </c>
      <c r="V11" s="126" t="str">
        <f t="shared" ca="1" si="2"/>
        <v/>
      </c>
      <c r="W11" s="128" t="e">
        <f t="shared" ca="1" si="2"/>
        <v>#VALUE!</v>
      </c>
      <c r="X11" s="285" t="str">
        <f t="shared" ca="1" si="2"/>
        <v/>
      </c>
      <c r="Y11" s="107" t="str">
        <f t="shared" ca="1" si="2"/>
        <v/>
      </c>
      <c r="Z11" s="128" t="e">
        <f t="shared" ca="1" si="2"/>
        <v>#VALUE!</v>
      </c>
      <c r="AA11" s="285" t="str">
        <f t="shared" ca="1" si="2"/>
        <v/>
      </c>
      <c r="AB11" s="107" t="str">
        <f t="shared" ca="1" si="2"/>
        <v/>
      </c>
      <c r="AC11" s="128" t="e">
        <f t="shared" ca="1" si="2"/>
        <v>#VALUE!</v>
      </c>
      <c r="AD11" s="285" t="str">
        <f t="shared" ca="1" si="2"/>
        <v/>
      </c>
      <c r="AE11" s="107" t="str">
        <f t="shared" ca="1" si="2"/>
        <v/>
      </c>
      <c r="AF11" s="128" t="e">
        <f t="shared" ca="1" si="2"/>
        <v>#VALUE!</v>
      </c>
      <c r="AG11" s="285" t="str">
        <f t="shared" ca="1" si="2"/>
        <v/>
      </c>
      <c r="AH11" s="107" t="str">
        <f t="shared" ca="1" si="2"/>
        <v/>
      </c>
      <c r="AI11" s="128" t="e">
        <f t="shared" ca="1" si="2"/>
        <v>#VALUE!</v>
      </c>
      <c r="AJ11" s="285" t="str">
        <f t="shared" ca="1" si="2"/>
        <v/>
      </c>
      <c r="AK11" s="107" t="str">
        <f t="shared" ca="1" si="2"/>
        <v/>
      </c>
      <c r="AL11" s="128" t="e">
        <f t="shared" ca="1" si="2"/>
        <v>#VALUE!</v>
      </c>
      <c r="AM11" s="285" t="str">
        <f t="shared" ca="1" si="2"/>
        <v/>
      </c>
      <c r="AN11" s="107" t="str">
        <f t="shared" ca="1" si="2"/>
        <v/>
      </c>
      <c r="AO11" s="128" t="e">
        <f t="shared" ca="1" si="2"/>
        <v>#VALUE!</v>
      </c>
      <c r="AP11" s="285" t="str">
        <f t="shared" ca="1" si="2"/>
        <v/>
      </c>
      <c r="AQ11" s="107" t="str">
        <f t="shared" ca="1" si="2"/>
        <v/>
      </c>
      <c r="AR11" s="128" t="e">
        <f t="shared" ca="1" si="2"/>
        <v>#VALUE!</v>
      </c>
      <c r="AS11" s="285" t="str">
        <f t="shared" ca="1" si="2"/>
        <v/>
      </c>
      <c r="AT11" s="107" t="str">
        <f t="shared" ca="1" si="2"/>
        <v/>
      </c>
      <c r="AU11" s="281" t="str">
        <f t="shared" ca="1" si="2"/>
        <v/>
      </c>
      <c r="AV11" s="130"/>
      <c r="AW11" s="106"/>
    </row>
    <row r="12" spans="1:50" s="131" customFormat="1" ht="30" customHeight="1" x14ac:dyDescent="0.25">
      <c r="A12" s="122" t="str">
        <f t="shared" ref="A12:P27" ca="1" si="3">IF(INDIRECT("Calc!R"&amp;ROW()&amp;"C"&amp;COLUMN(),0)=0,"",INDIRECT("Calc!R"&amp;ROW()&amp;"C"&amp;COLUMN(),0))</f>
        <v/>
      </c>
      <c r="B12" s="122" t="str">
        <f t="shared" ca="1" si="3"/>
        <v>ОК  01</v>
      </c>
      <c r="C12" s="123" t="str">
        <f t="shared" ca="1" si="3"/>
        <v>Дипломування</v>
      </c>
      <c r="D12" s="124" t="str">
        <f t="shared" ca="1" si="3"/>
        <v/>
      </c>
      <c r="E12" s="125" t="str">
        <f t="shared" ca="1" si="3"/>
        <v/>
      </c>
      <c r="F12" s="126">
        <f t="shared" ca="1" si="3"/>
        <v>3</v>
      </c>
      <c r="G12" s="126" t="str">
        <f t="shared" ca="1" si="3"/>
        <v/>
      </c>
      <c r="H12" s="126" t="str">
        <f t="shared" ca="1" si="3"/>
        <v/>
      </c>
      <c r="I12" s="126" t="str">
        <f t="shared" ca="1" si="3"/>
        <v/>
      </c>
      <c r="J12" s="126" t="str">
        <f t="shared" ca="1" si="3"/>
        <v/>
      </c>
      <c r="K12" s="126" t="str">
        <f t="shared" ca="1" si="3"/>
        <v/>
      </c>
      <c r="L12" s="126" t="str">
        <f t="shared" ca="1" si="3"/>
        <v/>
      </c>
      <c r="M12" s="126" t="str">
        <f t="shared" ca="1" si="3"/>
        <v/>
      </c>
      <c r="N12" s="126">
        <f t="shared" ca="1" si="3"/>
        <v>24</v>
      </c>
      <c r="O12" s="127">
        <f t="shared" ca="1" si="3"/>
        <v>720</v>
      </c>
      <c r="P12" s="126" t="str">
        <f t="shared" ca="1" si="3"/>
        <v/>
      </c>
      <c r="Q12" s="126" t="e">
        <f t="shared" ref="Q12:AF41" ca="1" si="4">IF(INDIRECT("Calc!R"&amp;ROW()&amp;"C"&amp;COLUMN(),0)=0,"",INDIRECT("Calc!R"&amp;ROW()&amp;"C"&amp;COLUMN(),0))</f>
        <v>#VALUE!</v>
      </c>
      <c r="R12" s="126" t="e">
        <f t="shared" ca="1" si="4"/>
        <v>#VALUE!</v>
      </c>
      <c r="S12" s="126" t="e">
        <f t="shared" ca="1" si="4"/>
        <v>#VALUE!</v>
      </c>
      <c r="T12" s="126" t="e">
        <f t="shared" ca="1" si="4"/>
        <v>#VALUE!</v>
      </c>
      <c r="U12" s="126" t="str">
        <f t="shared" ca="1" si="4"/>
        <v/>
      </c>
      <c r="V12" s="126">
        <f t="shared" ca="1" si="4"/>
        <v>720</v>
      </c>
      <c r="W12" s="128" t="e">
        <f t="shared" ca="1" si="4"/>
        <v>#VALUE!</v>
      </c>
      <c r="X12" s="285" t="str">
        <f t="shared" ca="1" si="4"/>
        <v/>
      </c>
      <c r="Y12" s="107" t="str">
        <f t="shared" ca="1" si="4"/>
        <v/>
      </c>
      <c r="Z12" s="128" t="e">
        <f t="shared" ca="1" si="4"/>
        <v>#VALUE!</v>
      </c>
      <c r="AA12" s="285" t="str">
        <f t="shared" ca="1" si="2"/>
        <v/>
      </c>
      <c r="AB12" s="107" t="str">
        <f t="shared" ca="1" si="4"/>
        <v/>
      </c>
      <c r="AC12" s="128" t="e">
        <f t="shared" ca="1" si="4"/>
        <v>#VALUE!</v>
      </c>
      <c r="AD12" s="285" t="str">
        <f t="shared" ca="1" si="2"/>
        <v/>
      </c>
      <c r="AE12" s="107">
        <f t="shared" ca="1" si="4"/>
        <v>24</v>
      </c>
      <c r="AF12" s="128" t="e">
        <f t="shared" ca="1" si="4"/>
        <v>#VALUE!</v>
      </c>
      <c r="AG12" s="285" t="str">
        <f t="shared" ca="1" si="2"/>
        <v/>
      </c>
      <c r="AH12" s="107" t="str">
        <f t="shared" ref="AH12:AU28" ca="1" si="5">IF(INDIRECT("Calc!R"&amp;ROW()&amp;"C"&amp;COLUMN(),0)=0,"",INDIRECT("Calc!R"&amp;ROW()&amp;"C"&amp;COLUMN(),0))</f>
        <v/>
      </c>
      <c r="AI12" s="128" t="e">
        <f t="shared" ca="1" si="5"/>
        <v>#VALUE!</v>
      </c>
      <c r="AJ12" s="285" t="str">
        <f t="shared" ca="1" si="2"/>
        <v/>
      </c>
      <c r="AK12" s="107" t="str">
        <f t="shared" ca="1" si="5"/>
        <v/>
      </c>
      <c r="AL12" s="128" t="e">
        <f t="shared" ca="1" si="5"/>
        <v>#VALUE!</v>
      </c>
      <c r="AM12" s="285" t="str">
        <f t="shared" ca="1" si="2"/>
        <v/>
      </c>
      <c r="AN12" s="107" t="str">
        <f t="shared" ca="1" si="5"/>
        <v/>
      </c>
      <c r="AO12" s="128" t="e">
        <f t="shared" ca="1" si="5"/>
        <v>#VALUE!</v>
      </c>
      <c r="AP12" s="285" t="str">
        <f t="shared" ca="1" si="2"/>
        <v/>
      </c>
      <c r="AQ12" s="107" t="str">
        <f t="shared" ca="1" si="5"/>
        <v/>
      </c>
      <c r="AR12" s="128" t="e">
        <f t="shared" ca="1" si="5"/>
        <v>#VALUE!</v>
      </c>
      <c r="AS12" s="285" t="str">
        <f t="shared" ca="1" si="2"/>
        <v/>
      </c>
      <c r="AT12" s="107" t="str">
        <f t="shared" ca="1" si="5"/>
        <v/>
      </c>
      <c r="AU12" s="281" t="str">
        <f t="shared" ca="1" si="5"/>
        <v>ІТЕЗ(21,5), ПТБД(1,5), ОПНС</v>
      </c>
      <c r="AV12" s="130"/>
      <c r="AW12" s="106"/>
    </row>
    <row r="13" spans="1:50" s="131" customFormat="1" ht="30" customHeight="1" x14ac:dyDescent="0.25">
      <c r="A13" s="122" t="str">
        <f t="shared" ca="1" si="3"/>
        <v/>
      </c>
      <c r="B13" s="122" t="str">
        <f t="shared" ca="1" si="3"/>
        <v>ОК  02</v>
      </c>
      <c r="C13" s="123" t="str">
        <f t="shared" ca="1" si="3"/>
        <v>Інтелектуальна РЕА</v>
      </c>
      <c r="D13" s="124" t="str">
        <f t="shared" ca="1" si="3"/>
        <v/>
      </c>
      <c r="E13" s="125" t="str">
        <f t="shared" ca="1" si="3"/>
        <v/>
      </c>
      <c r="F13" s="126" t="str">
        <f t="shared" ca="1" si="3"/>
        <v/>
      </c>
      <c r="G13" s="126">
        <f t="shared" ca="1" si="3"/>
        <v>2</v>
      </c>
      <c r="H13" s="126">
        <f t="shared" ca="1" si="3"/>
        <v>2</v>
      </c>
      <c r="I13" s="126" t="str">
        <f t="shared" ca="1" si="3"/>
        <v/>
      </c>
      <c r="J13" s="126" t="str">
        <f t="shared" ca="1" si="3"/>
        <v/>
      </c>
      <c r="K13" s="126" t="str">
        <f t="shared" ca="1" si="3"/>
        <v/>
      </c>
      <c r="L13" s="126" t="str">
        <f t="shared" ca="1" si="3"/>
        <v/>
      </c>
      <c r="M13" s="126" t="str">
        <f t="shared" ca="1" si="3"/>
        <v/>
      </c>
      <c r="N13" s="126">
        <f t="shared" ca="1" si="3"/>
        <v>6</v>
      </c>
      <c r="O13" s="127">
        <f t="shared" ca="1" si="3"/>
        <v>180</v>
      </c>
      <c r="P13" s="126">
        <f t="shared" ca="1" si="3"/>
        <v>60</v>
      </c>
      <c r="Q13" s="126">
        <f t="shared" ca="1" si="4"/>
        <v>30</v>
      </c>
      <c r="R13" s="126" t="str">
        <f t="shared" ca="1" si="4"/>
        <v/>
      </c>
      <c r="S13" s="126">
        <f t="shared" ca="1" si="4"/>
        <v>30</v>
      </c>
      <c r="T13" s="126" t="str">
        <f t="shared" ca="1" si="4"/>
        <v/>
      </c>
      <c r="U13" s="126" t="str">
        <f t="shared" ca="1" si="4"/>
        <v/>
      </c>
      <c r="V13" s="126">
        <f t="shared" ca="1" si="4"/>
        <v>120</v>
      </c>
      <c r="W13" s="128" t="e">
        <f t="shared" ca="1" si="4"/>
        <v>#VALUE!</v>
      </c>
      <c r="X13" s="285" t="str">
        <f t="shared" ca="1" si="4"/>
        <v/>
      </c>
      <c r="Y13" s="107" t="str">
        <f t="shared" ca="1" si="4"/>
        <v/>
      </c>
      <c r="Z13" s="128" t="e">
        <f t="shared" ca="1" si="4"/>
        <v>#VALUE!</v>
      </c>
      <c r="AA13" s="285">
        <f t="shared" ca="1" si="2"/>
        <v>12</v>
      </c>
      <c r="AB13" s="107">
        <f t="shared" ca="1" si="4"/>
        <v>6</v>
      </c>
      <c r="AC13" s="128" t="e">
        <f t="shared" ca="1" si="4"/>
        <v>#VALUE!</v>
      </c>
      <c r="AD13" s="285" t="str">
        <f t="shared" ca="1" si="2"/>
        <v/>
      </c>
      <c r="AE13" s="107" t="str">
        <f t="shared" ca="1" si="4"/>
        <v/>
      </c>
      <c r="AF13" s="128" t="e">
        <f t="shared" ca="1" si="4"/>
        <v>#VALUE!</v>
      </c>
      <c r="AG13" s="285" t="str">
        <f t="shared" ca="1" si="2"/>
        <v/>
      </c>
      <c r="AH13" s="107" t="str">
        <f t="shared" ca="1" si="5"/>
        <v/>
      </c>
      <c r="AI13" s="128" t="e">
        <f t="shared" ca="1" si="5"/>
        <v>#VALUE!</v>
      </c>
      <c r="AJ13" s="285" t="str">
        <f t="shared" ca="1" si="2"/>
        <v/>
      </c>
      <c r="AK13" s="107" t="str">
        <f t="shared" ca="1" si="5"/>
        <v/>
      </c>
      <c r="AL13" s="128" t="e">
        <f t="shared" ca="1" si="5"/>
        <v>#VALUE!</v>
      </c>
      <c r="AM13" s="285" t="str">
        <f t="shared" ca="1" si="2"/>
        <v/>
      </c>
      <c r="AN13" s="107" t="str">
        <f t="shared" ca="1" si="5"/>
        <v/>
      </c>
      <c r="AO13" s="128" t="e">
        <f t="shared" ca="1" si="5"/>
        <v>#VALUE!</v>
      </c>
      <c r="AP13" s="285" t="str">
        <f t="shared" ca="1" si="2"/>
        <v/>
      </c>
      <c r="AQ13" s="107" t="str">
        <f t="shared" ca="1" si="5"/>
        <v/>
      </c>
      <c r="AR13" s="128" t="e">
        <f t="shared" ca="1" si="5"/>
        <v>#VALUE!</v>
      </c>
      <c r="AS13" s="285" t="str">
        <f t="shared" ca="1" si="2"/>
        <v/>
      </c>
      <c r="AT13" s="107" t="str">
        <f t="shared" ca="1" si="5"/>
        <v/>
      </c>
      <c r="AU13" s="281" t="str">
        <f t="shared" ca="1" si="5"/>
        <v>ІТЕЗ</v>
      </c>
      <c r="AV13" s="130"/>
      <c r="AW13" s="106"/>
    </row>
    <row r="14" spans="1:50" s="131" customFormat="1" ht="30" customHeight="1" x14ac:dyDescent="0.25">
      <c r="A14" s="122" t="str">
        <f t="shared" ca="1" si="3"/>
        <v/>
      </c>
      <c r="B14" s="122" t="str">
        <f t="shared" ca="1" si="3"/>
        <v>ОК  03</v>
      </c>
      <c r="C14" s="123" t="str">
        <f t="shared" ca="1" si="3"/>
        <v>Комп`ютерні системи управління проєктами</v>
      </c>
      <c r="D14" s="124" t="str">
        <f t="shared" ca="1" si="3"/>
        <v/>
      </c>
      <c r="E14" s="125" t="str">
        <f t="shared" ca="1" si="3"/>
        <v/>
      </c>
      <c r="F14" s="126">
        <f t="shared" ca="1" si="3"/>
        <v>2</v>
      </c>
      <c r="G14" s="126" t="str">
        <f t="shared" ca="1" si="3"/>
        <v/>
      </c>
      <c r="H14" s="126" t="str">
        <f t="shared" ca="1" si="3"/>
        <v/>
      </c>
      <c r="I14" s="126" t="str">
        <f t="shared" ca="1" si="3"/>
        <v/>
      </c>
      <c r="J14" s="126" t="str">
        <f t="shared" ca="1" si="3"/>
        <v/>
      </c>
      <c r="K14" s="126" t="str">
        <f t="shared" ca="1" si="3"/>
        <v/>
      </c>
      <c r="L14" s="126" t="str">
        <f t="shared" ca="1" si="3"/>
        <v/>
      </c>
      <c r="M14" s="126" t="str">
        <f t="shared" ca="1" si="3"/>
        <v/>
      </c>
      <c r="N14" s="126">
        <f t="shared" ca="1" si="3"/>
        <v>4</v>
      </c>
      <c r="O14" s="127">
        <f t="shared" ca="1" si="3"/>
        <v>120</v>
      </c>
      <c r="P14" s="126">
        <f t="shared" ca="1" si="3"/>
        <v>60</v>
      </c>
      <c r="Q14" s="126">
        <f t="shared" ca="1" si="4"/>
        <v>30</v>
      </c>
      <c r="R14" s="126" t="str">
        <f t="shared" ca="1" si="4"/>
        <v/>
      </c>
      <c r="S14" s="126">
        <f t="shared" ca="1" si="4"/>
        <v>30</v>
      </c>
      <c r="T14" s="126" t="str">
        <f t="shared" ca="1" si="4"/>
        <v/>
      </c>
      <c r="U14" s="126" t="str">
        <f t="shared" ca="1" si="4"/>
        <v/>
      </c>
      <c r="V14" s="126">
        <f t="shared" ca="1" si="4"/>
        <v>60</v>
      </c>
      <c r="W14" s="128" t="e">
        <f t="shared" ca="1" si="4"/>
        <v>#VALUE!</v>
      </c>
      <c r="X14" s="285" t="str">
        <f t="shared" ca="1" si="4"/>
        <v/>
      </c>
      <c r="Y14" s="107" t="str">
        <f t="shared" ca="1" si="4"/>
        <v/>
      </c>
      <c r="Z14" s="128" t="e">
        <f t="shared" ca="1" si="4"/>
        <v>#VALUE!</v>
      </c>
      <c r="AA14" s="285">
        <f t="shared" ca="1" si="2"/>
        <v>12</v>
      </c>
      <c r="AB14" s="107">
        <f t="shared" ca="1" si="4"/>
        <v>4</v>
      </c>
      <c r="AC14" s="128" t="e">
        <f t="shared" ca="1" si="4"/>
        <v>#VALUE!</v>
      </c>
      <c r="AD14" s="285" t="str">
        <f t="shared" ca="1" si="2"/>
        <v/>
      </c>
      <c r="AE14" s="107" t="str">
        <f t="shared" ca="1" si="4"/>
        <v/>
      </c>
      <c r="AF14" s="128" t="e">
        <f t="shared" ca="1" si="4"/>
        <v>#VALUE!</v>
      </c>
      <c r="AG14" s="285" t="str">
        <f t="shared" ca="1" si="2"/>
        <v/>
      </c>
      <c r="AH14" s="107" t="str">
        <f t="shared" ca="1" si="5"/>
        <v/>
      </c>
      <c r="AI14" s="128" t="e">
        <f t="shared" ca="1" si="5"/>
        <v>#VALUE!</v>
      </c>
      <c r="AJ14" s="285" t="str">
        <f t="shared" ca="1" si="2"/>
        <v/>
      </c>
      <c r="AK14" s="107" t="str">
        <f t="shared" ca="1" si="5"/>
        <v/>
      </c>
      <c r="AL14" s="128" t="e">
        <f t="shared" ca="1" si="5"/>
        <v>#VALUE!</v>
      </c>
      <c r="AM14" s="285" t="str">
        <f t="shared" ca="1" si="2"/>
        <v/>
      </c>
      <c r="AN14" s="107" t="str">
        <f t="shared" ca="1" si="5"/>
        <v/>
      </c>
      <c r="AO14" s="128" t="e">
        <f t="shared" ca="1" si="5"/>
        <v>#VALUE!</v>
      </c>
      <c r="AP14" s="285" t="str">
        <f t="shared" ca="1" si="2"/>
        <v/>
      </c>
      <c r="AQ14" s="107" t="str">
        <f t="shared" ca="1" si="5"/>
        <v/>
      </c>
      <c r="AR14" s="128" t="e">
        <f t="shared" ca="1" si="5"/>
        <v>#VALUE!</v>
      </c>
      <c r="AS14" s="285" t="str">
        <f t="shared" ca="1" si="2"/>
        <v/>
      </c>
      <c r="AT14" s="107" t="str">
        <f t="shared" ca="1" si="5"/>
        <v/>
      </c>
      <c r="AU14" s="281" t="str">
        <f t="shared" ca="1" si="5"/>
        <v>ІТЕЗ</v>
      </c>
      <c r="AV14" s="130"/>
      <c r="AW14" s="106"/>
    </row>
    <row r="15" spans="1:50" s="131" customFormat="1" ht="30" customHeight="1" x14ac:dyDescent="0.25">
      <c r="A15" s="122" t="str">
        <f t="shared" ca="1" si="3"/>
        <v/>
      </c>
      <c r="B15" s="122" t="str">
        <f t="shared" ca="1" si="3"/>
        <v>ОК  04</v>
      </c>
      <c r="C15" s="123" t="str">
        <f t="shared" ca="1" si="3"/>
        <v>Методологія наукових досліджень</v>
      </c>
      <c r="D15" s="124" t="str">
        <f t="shared" ca="1" si="3"/>
        <v/>
      </c>
      <c r="E15" s="125" t="str">
        <f t="shared" ca="1" si="3"/>
        <v/>
      </c>
      <c r="F15" s="126" t="str">
        <f t="shared" ca="1" si="3"/>
        <v/>
      </c>
      <c r="G15" s="126">
        <f t="shared" ca="1" si="3"/>
        <v>2</v>
      </c>
      <c r="H15" s="126" t="str">
        <f t="shared" ca="1" si="3"/>
        <v/>
      </c>
      <c r="I15" s="126" t="str">
        <f t="shared" ca="1" si="3"/>
        <v/>
      </c>
      <c r="J15" s="126" t="str">
        <f t="shared" ca="1" si="3"/>
        <v/>
      </c>
      <c r="K15" s="126" t="str">
        <f t="shared" ca="1" si="3"/>
        <v/>
      </c>
      <c r="L15" s="126" t="str">
        <f t="shared" ca="1" si="3"/>
        <v/>
      </c>
      <c r="M15" s="126" t="str">
        <f t="shared" ca="1" si="3"/>
        <v/>
      </c>
      <c r="N15" s="126">
        <f t="shared" ca="1" si="3"/>
        <v>4</v>
      </c>
      <c r="O15" s="127">
        <f t="shared" ca="1" si="3"/>
        <v>120</v>
      </c>
      <c r="P15" s="126">
        <f t="shared" ca="1" si="3"/>
        <v>45</v>
      </c>
      <c r="Q15" s="126">
        <f t="shared" ca="1" si="4"/>
        <v>30</v>
      </c>
      <c r="R15" s="126" t="str">
        <f t="shared" ca="1" si="4"/>
        <v/>
      </c>
      <c r="S15" s="126">
        <f t="shared" ca="1" si="4"/>
        <v>15</v>
      </c>
      <c r="T15" s="126" t="str">
        <f t="shared" ca="1" si="4"/>
        <v/>
      </c>
      <c r="U15" s="126" t="str">
        <f t="shared" ca="1" si="4"/>
        <v/>
      </c>
      <c r="V15" s="126">
        <f t="shared" ca="1" si="4"/>
        <v>75</v>
      </c>
      <c r="W15" s="128" t="e">
        <f t="shared" ca="1" si="4"/>
        <v>#VALUE!</v>
      </c>
      <c r="X15" s="285" t="str">
        <f t="shared" ca="1" si="4"/>
        <v/>
      </c>
      <c r="Y15" s="107" t="str">
        <f t="shared" ca="1" si="4"/>
        <v/>
      </c>
      <c r="Z15" s="128" t="e">
        <f t="shared" ca="1" si="4"/>
        <v>#VALUE!</v>
      </c>
      <c r="AA15" s="285">
        <f t="shared" ca="1" si="2"/>
        <v>8</v>
      </c>
      <c r="AB15" s="107">
        <f t="shared" ca="1" si="4"/>
        <v>4</v>
      </c>
      <c r="AC15" s="128" t="e">
        <f t="shared" ca="1" si="4"/>
        <v>#VALUE!</v>
      </c>
      <c r="AD15" s="285" t="str">
        <f t="shared" ca="1" si="2"/>
        <v/>
      </c>
      <c r="AE15" s="107" t="str">
        <f t="shared" ca="1" si="4"/>
        <v/>
      </c>
      <c r="AF15" s="128" t="e">
        <f t="shared" ca="1" si="4"/>
        <v>#VALUE!</v>
      </c>
      <c r="AG15" s="285" t="str">
        <f t="shared" ca="1" si="2"/>
        <v/>
      </c>
      <c r="AH15" s="107" t="str">
        <f t="shared" ca="1" si="5"/>
        <v/>
      </c>
      <c r="AI15" s="128" t="e">
        <f t="shared" ca="1" si="5"/>
        <v>#VALUE!</v>
      </c>
      <c r="AJ15" s="285" t="str">
        <f t="shared" ca="1" si="2"/>
        <v/>
      </c>
      <c r="AK15" s="107" t="str">
        <f t="shared" ca="1" si="5"/>
        <v/>
      </c>
      <c r="AL15" s="128" t="e">
        <f t="shared" ca="1" si="5"/>
        <v>#VALUE!</v>
      </c>
      <c r="AM15" s="285" t="str">
        <f t="shared" ca="1" si="2"/>
        <v/>
      </c>
      <c r="AN15" s="107" t="str">
        <f t="shared" ca="1" si="5"/>
        <v/>
      </c>
      <c r="AO15" s="128" t="e">
        <f t="shared" ca="1" si="5"/>
        <v>#VALUE!</v>
      </c>
      <c r="AP15" s="285" t="str">
        <f t="shared" ca="1" si="2"/>
        <v/>
      </c>
      <c r="AQ15" s="107" t="str">
        <f t="shared" ca="1" si="5"/>
        <v/>
      </c>
      <c r="AR15" s="128" t="e">
        <f t="shared" ca="1" si="5"/>
        <v>#VALUE!</v>
      </c>
      <c r="AS15" s="285" t="str">
        <f t="shared" ca="1" si="2"/>
        <v/>
      </c>
      <c r="AT15" s="107" t="str">
        <f t="shared" ca="1" si="5"/>
        <v/>
      </c>
      <c r="AU15" s="281" t="str">
        <f t="shared" ca="1" si="5"/>
        <v>ІТЕЗ</v>
      </c>
      <c r="AV15" s="130"/>
      <c r="AW15" s="106"/>
    </row>
    <row r="16" spans="1:50" s="131" customFormat="1" ht="30" customHeight="1" x14ac:dyDescent="0.25">
      <c r="A16" s="122" t="str">
        <f t="shared" ca="1" si="3"/>
        <v/>
      </c>
      <c r="B16" s="122" t="str">
        <f t="shared" ca="1" si="3"/>
        <v>ОК  05</v>
      </c>
      <c r="C16" s="123" t="str">
        <f t="shared" ca="1" si="3"/>
        <v>Мікроелектромеханіка</v>
      </c>
      <c r="D16" s="124" t="str">
        <f t="shared" ca="1" si="3"/>
        <v/>
      </c>
      <c r="E16" s="125" t="str">
        <f t="shared" ca="1" si="3"/>
        <v/>
      </c>
      <c r="F16" s="126">
        <f t="shared" ca="1" si="3"/>
        <v>3</v>
      </c>
      <c r="G16" s="126" t="str">
        <f t="shared" ca="1" si="3"/>
        <v/>
      </c>
      <c r="H16" s="126" t="str">
        <f t="shared" ca="1" si="3"/>
        <v/>
      </c>
      <c r="I16" s="126" t="str">
        <f t="shared" ca="1" si="3"/>
        <v/>
      </c>
      <c r="J16" s="126" t="str">
        <f t="shared" ca="1" si="3"/>
        <v/>
      </c>
      <c r="K16" s="126" t="str">
        <f t="shared" ca="1" si="3"/>
        <v/>
      </c>
      <c r="L16" s="126" t="str">
        <f t="shared" ca="1" si="3"/>
        <v/>
      </c>
      <c r="M16" s="126" t="str">
        <f t="shared" ca="1" si="3"/>
        <v/>
      </c>
      <c r="N16" s="126">
        <f t="shared" ca="1" si="3"/>
        <v>4.5</v>
      </c>
      <c r="O16" s="127">
        <f t="shared" ca="1" si="3"/>
        <v>135</v>
      </c>
      <c r="P16" s="126">
        <f t="shared" ca="1" si="3"/>
        <v>45</v>
      </c>
      <c r="Q16" s="126">
        <f t="shared" ca="1" si="4"/>
        <v>30</v>
      </c>
      <c r="R16" s="126" t="str">
        <f t="shared" ca="1" si="4"/>
        <v/>
      </c>
      <c r="S16" s="126">
        <f t="shared" ca="1" si="4"/>
        <v>15</v>
      </c>
      <c r="T16" s="126" t="str">
        <f t="shared" ca="1" si="4"/>
        <v/>
      </c>
      <c r="U16" s="126" t="str">
        <f t="shared" ca="1" si="4"/>
        <v/>
      </c>
      <c r="V16" s="126">
        <f t="shared" ca="1" si="4"/>
        <v>90</v>
      </c>
      <c r="W16" s="128" t="e">
        <f t="shared" ca="1" si="4"/>
        <v>#VALUE!</v>
      </c>
      <c r="X16" s="285">
        <f t="shared" ca="1" si="4"/>
        <v>8</v>
      </c>
      <c r="Y16" s="107">
        <f t="shared" ca="1" si="4"/>
        <v>4.5</v>
      </c>
      <c r="Z16" s="128" t="e">
        <f t="shared" ca="1" si="4"/>
        <v>#VALUE!</v>
      </c>
      <c r="AA16" s="285" t="str">
        <f t="shared" ca="1" si="2"/>
        <v/>
      </c>
      <c r="AB16" s="107" t="str">
        <f t="shared" ca="1" si="4"/>
        <v/>
      </c>
      <c r="AC16" s="128" t="e">
        <f t="shared" ca="1" si="4"/>
        <v>#VALUE!</v>
      </c>
      <c r="AD16" s="285" t="str">
        <f t="shared" ca="1" si="2"/>
        <v/>
      </c>
      <c r="AE16" s="107" t="str">
        <f t="shared" ca="1" si="4"/>
        <v/>
      </c>
      <c r="AF16" s="128" t="e">
        <f t="shared" ca="1" si="4"/>
        <v>#VALUE!</v>
      </c>
      <c r="AG16" s="285" t="str">
        <f t="shared" ca="1" si="2"/>
        <v/>
      </c>
      <c r="AH16" s="107" t="str">
        <f t="shared" ca="1" si="5"/>
        <v/>
      </c>
      <c r="AI16" s="128" t="e">
        <f t="shared" ca="1" si="5"/>
        <v>#VALUE!</v>
      </c>
      <c r="AJ16" s="285" t="str">
        <f t="shared" ca="1" si="2"/>
        <v/>
      </c>
      <c r="AK16" s="107" t="str">
        <f t="shared" ca="1" si="5"/>
        <v/>
      </c>
      <c r="AL16" s="128" t="e">
        <f t="shared" ca="1" si="5"/>
        <v>#VALUE!</v>
      </c>
      <c r="AM16" s="285" t="str">
        <f t="shared" ca="1" si="2"/>
        <v/>
      </c>
      <c r="AN16" s="107" t="str">
        <f t="shared" ca="1" si="5"/>
        <v/>
      </c>
      <c r="AO16" s="128" t="e">
        <f t="shared" ca="1" si="5"/>
        <v>#VALUE!</v>
      </c>
      <c r="AP16" s="285" t="str">
        <f t="shared" ca="1" si="2"/>
        <v/>
      </c>
      <c r="AQ16" s="107" t="str">
        <f t="shared" ca="1" si="5"/>
        <v/>
      </c>
      <c r="AR16" s="128" t="e">
        <f t="shared" ca="1" si="5"/>
        <v>#VALUE!</v>
      </c>
      <c r="AS16" s="285" t="str">
        <f t="shared" ca="1" si="2"/>
        <v/>
      </c>
      <c r="AT16" s="107" t="str">
        <f t="shared" ca="1" si="5"/>
        <v/>
      </c>
      <c r="AU16" s="281" t="str">
        <f t="shared" ca="1" si="5"/>
        <v>ІТЕЗ</v>
      </c>
      <c r="AV16" s="120"/>
      <c r="AW16" s="110"/>
      <c r="AX16" s="3"/>
    </row>
    <row r="17" spans="1:50" s="131" customFormat="1" ht="30" customHeight="1" x14ac:dyDescent="0.25">
      <c r="A17" s="122" t="str">
        <f t="shared" ca="1" si="3"/>
        <v/>
      </c>
      <c r="B17" s="122" t="str">
        <f t="shared" ca="1" si="3"/>
        <v>ОК  06</v>
      </c>
      <c r="C17" s="123" t="str">
        <f t="shared" ca="1" si="3"/>
        <v>Мікропроцесорні системи керування технологічними процесами</v>
      </c>
      <c r="D17" s="124" t="str">
        <f t="shared" ca="1" si="3"/>
        <v/>
      </c>
      <c r="E17" s="125" t="str">
        <f t="shared" ca="1" si="3"/>
        <v/>
      </c>
      <c r="F17" s="126">
        <f t="shared" ca="1" si="3"/>
        <v>1</v>
      </c>
      <c r="G17" s="126" t="str">
        <f t="shared" ca="1" si="3"/>
        <v/>
      </c>
      <c r="H17" s="126" t="str">
        <f t="shared" ca="1" si="3"/>
        <v/>
      </c>
      <c r="I17" s="126" t="str">
        <f t="shared" ca="1" si="3"/>
        <v/>
      </c>
      <c r="J17" s="126" t="str">
        <f t="shared" ca="1" si="3"/>
        <v/>
      </c>
      <c r="K17" s="126" t="str">
        <f t="shared" ca="1" si="3"/>
        <v/>
      </c>
      <c r="L17" s="126" t="str">
        <f t="shared" ca="1" si="3"/>
        <v/>
      </c>
      <c r="M17" s="126" t="str">
        <f t="shared" ca="1" si="3"/>
        <v/>
      </c>
      <c r="N17" s="126">
        <f t="shared" ca="1" si="3"/>
        <v>5</v>
      </c>
      <c r="O17" s="127">
        <f t="shared" ca="1" si="3"/>
        <v>150</v>
      </c>
      <c r="P17" s="126">
        <f t="shared" ca="1" si="3"/>
        <v>60</v>
      </c>
      <c r="Q17" s="126">
        <f t="shared" ca="1" si="4"/>
        <v>30</v>
      </c>
      <c r="R17" s="126" t="str">
        <f t="shared" ca="1" si="4"/>
        <v/>
      </c>
      <c r="S17" s="126">
        <f t="shared" ca="1" si="4"/>
        <v>30</v>
      </c>
      <c r="T17" s="126" t="str">
        <f t="shared" ca="1" si="4"/>
        <v/>
      </c>
      <c r="U17" s="126" t="str">
        <f t="shared" ca="1" si="4"/>
        <v/>
      </c>
      <c r="V17" s="126">
        <f t="shared" ca="1" si="4"/>
        <v>90</v>
      </c>
      <c r="W17" s="128" t="e">
        <f t="shared" ca="1" si="4"/>
        <v>#VALUE!</v>
      </c>
      <c r="X17" s="285">
        <f t="shared" ca="1" si="4"/>
        <v>12</v>
      </c>
      <c r="Y17" s="107">
        <f t="shared" ca="1" si="4"/>
        <v>5</v>
      </c>
      <c r="Z17" s="128" t="e">
        <f t="shared" ca="1" si="4"/>
        <v>#VALUE!</v>
      </c>
      <c r="AA17" s="285" t="str">
        <f t="shared" ca="1" si="2"/>
        <v/>
      </c>
      <c r="AB17" s="107" t="str">
        <f t="shared" ca="1" si="4"/>
        <v/>
      </c>
      <c r="AC17" s="128" t="e">
        <f t="shared" ca="1" si="4"/>
        <v>#VALUE!</v>
      </c>
      <c r="AD17" s="285" t="str">
        <f t="shared" ca="1" si="2"/>
        <v/>
      </c>
      <c r="AE17" s="107" t="str">
        <f t="shared" ca="1" si="4"/>
        <v/>
      </c>
      <c r="AF17" s="128" t="e">
        <f t="shared" ca="1" si="4"/>
        <v>#VALUE!</v>
      </c>
      <c r="AG17" s="285" t="str">
        <f t="shared" ca="1" si="2"/>
        <v/>
      </c>
      <c r="AH17" s="107" t="str">
        <f t="shared" ca="1" si="5"/>
        <v/>
      </c>
      <c r="AI17" s="128" t="e">
        <f t="shared" ca="1" si="5"/>
        <v>#VALUE!</v>
      </c>
      <c r="AJ17" s="285" t="str">
        <f t="shared" ca="1" si="2"/>
        <v/>
      </c>
      <c r="AK17" s="107" t="str">
        <f t="shared" ca="1" si="5"/>
        <v/>
      </c>
      <c r="AL17" s="128" t="e">
        <f t="shared" ca="1" si="5"/>
        <v>#VALUE!</v>
      </c>
      <c r="AM17" s="285" t="str">
        <f t="shared" ca="1" si="2"/>
        <v/>
      </c>
      <c r="AN17" s="107" t="str">
        <f t="shared" ca="1" si="5"/>
        <v/>
      </c>
      <c r="AO17" s="128" t="e">
        <f t="shared" ca="1" si="5"/>
        <v>#VALUE!</v>
      </c>
      <c r="AP17" s="285" t="str">
        <f t="shared" ca="1" si="2"/>
        <v/>
      </c>
      <c r="AQ17" s="107" t="str">
        <f t="shared" ca="1" si="5"/>
        <v/>
      </c>
      <c r="AR17" s="128" t="e">
        <f t="shared" ca="1" si="5"/>
        <v>#VALUE!</v>
      </c>
      <c r="AS17" s="285" t="str">
        <f t="shared" ca="1" si="2"/>
        <v/>
      </c>
      <c r="AT17" s="107" t="str">
        <f t="shared" ca="1" si="5"/>
        <v/>
      </c>
      <c r="AU17" s="281" t="str">
        <f t="shared" ca="1" si="5"/>
        <v>ПМ</v>
      </c>
      <c r="AV17" s="130"/>
      <c r="AW17" s="106"/>
    </row>
    <row r="18" spans="1:50" s="131" customFormat="1" ht="30" customHeight="1" x14ac:dyDescent="0.25">
      <c r="A18" s="122" t="str">
        <f t="shared" ca="1" si="3"/>
        <v/>
      </c>
      <c r="B18" s="122" t="str">
        <f t="shared" ca="1" si="3"/>
        <v>ОК  07</v>
      </c>
      <c r="C18" s="123" t="str">
        <f t="shared" ca="1" si="3"/>
        <v>Організація, планування та управління промисловим виробництвом / Менеджмент підприємств радіоелектронної промисловості / Маркетинг підприємств радіоелектронної промисловості</v>
      </c>
      <c r="D18" s="124" t="str">
        <f t="shared" ca="1" si="3"/>
        <v/>
      </c>
      <c r="E18" s="125" t="str">
        <f t="shared" ca="1" si="3"/>
        <v/>
      </c>
      <c r="F18" s="126" t="str">
        <f t="shared" ca="1" si="3"/>
        <v/>
      </c>
      <c r="G18" s="126">
        <f t="shared" ca="1" si="3"/>
        <v>1</v>
      </c>
      <c r="H18" s="126" t="str">
        <f t="shared" ca="1" si="3"/>
        <v/>
      </c>
      <c r="I18" s="126" t="str">
        <f t="shared" ca="1" si="3"/>
        <v/>
      </c>
      <c r="J18" s="126" t="str">
        <f t="shared" ca="1" si="3"/>
        <v/>
      </c>
      <c r="K18" s="126" t="str">
        <f t="shared" ca="1" si="3"/>
        <v/>
      </c>
      <c r="L18" s="126" t="str">
        <f t="shared" ca="1" si="3"/>
        <v/>
      </c>
      <c r="M18" s="126" t="str">
        <f t="shared" ca="1" si="3"/>
        <v/>
      </c>
      <c r="N18" s="126">
        <f t="shared" ca="1" si="3"/>
        <v>3</v>
      </c>
      <c r="O18" s="127">
        <f t="shared" ca="1" si="3"/>
        <v>90</v>
      </c>
      <c r="P18" s="126">
        <f t="shared" ca="1" si="3"/>
        <v>30</v>
      </c>
      <c r="Q18" s="126">
        <f t="shared" ca="1" si="4"/>
        <v>15</v>
      </c>
      <c r="R18" s="126">
        <f t="shared" ca="1" si="4"/>
        <v>15</v>
      </c>
      <c r="S18" s="126" t="str">
        <f t="shared" ca="1" si="4"/>
        <v/>
      </c>
      <c r="T18" s="126" t="str">
        <f t="shared" ca="1" si="4"/>
        <v/>
      </c>
      <c r="U18" s="126" t="str">
        <f t="shared" ca="1" si="4"/>
        <v/>
      </c>
      <c r="V18" s="126">
        <f t="shared" ca="1" si="4"/>
        <v>60</v>
      </c>
      <c r="W18" s="128" t="e">
        <f t="shared" ca="1" si="4"/>
        <v>#VALUE!</v>
      </c>
      <c r="X18" s="285">
        <f t="shared" ca="1" si="4"/>
        <v>6</v>
      </c>
      <c r="Y18" s="107">
        <f t="shared" ca="1" si="4"/>
        <v>3</v>
      </c>
      <c r="Z18" s="128" t="e">
        <f t="shared" ca="1" si="4"/>
        <v>#VALUE!</v>
      </c>
      <c r="AA18" s="285" t="str">
        <f t="shared" ca="1" si="2"/>
        <v/>
      </c>
      <c r="AB18" s="107" t="str">
        <f t="shared" ca="1" si="4"/>
        <v/>
      </c>
      <c r="AC18" s="128" t="e">
        <f t="shared" ca="1" si="4"/>
        <v>#VALUE!</v>
      </c>
      <c r="AD18" s="285" t="str">
        <f t="shared" ca="1" si="2"/>
        <v/>
      </c>
      <c r="AE18" s="107" t="str">
        <f t="shared" ca="1" si="4"/>
        <v/>
      </c>
      <c r="AF18" s="128" t="e">
        <f t="shared" ca="1" si="4"/>
        <v>#VALUE!</v>
      </c>
      <c r="AG18" s="285" t="str">
        <f t="shared" ca="1" si="2"/>
        <v/>
      </c>
      <c r="AH18" s="107" t="str">
        <f t="shared" ca="1" si="5"/>
        <v/>
      </c>
      <c r="AI18" s="128" t="e">
        <f t="shared" ca="1" si="5"/>
        <v>#VALUE!</v>
      </c>
      <c r="AJ18" s="285" t="str">
        <f t="shared" ca="1" si="2"/>
        <v/>
      </c>
      <c r="AK18" s="107" t="str">
        <f t="shared" ca="1" si="5"/>
        <v/>
      </c>
      <c r="AL18" s="128" t="e">
        <f t="shared" ca="1" si="5"/>
        <v>#VALUE!</v>
      </c>
      <c r="AM18" s="285" t="str">
        <f t="shared" ca="1" si="2"/>
        <v/>
      </c>
      <c r="AN18" s="107" t="str">
        <f t="shared" ca="1" si="5"/>
        <v/>
      </c>
      <c r="AO18" s="128" t="e">
        <f t="shared" ca="1" si="5"/>
        <v>#VALUE!</v>
      </c>
      <c r="AP18" s="285" t="str">
        <f t="shared" ca="1" si="2"/>
        <v/>
      </c>
      <c r="AQ18" s="107" t="str">
        <f t="shared" ca="1" si="5"/>
        <v/>
      </c>
      <c r="AR18" s="128" t="e">
        <f t="shared" ca="1" si="5"/>
        <v>#VALUE!</v>
      </c>
      <c r="AS18" s="285" t="str">
        <f t="shared" ca="1" si="2"/>
        <v/>
      </c>
      <c r="AT18" s="107" t="str">
        <f t="shared" ca="1" si="5"/>
        <v/>
      </c>
      <c r="AU18" s="281" t="str">
        <f t="shared" ca="1" si="5"/>
        <v>ПТБД</v>
      </c>
      <c r="AV18" s="130"/>
      <c r="AW18" s="106"/>
    </row>
    <row r="19" spans="1:50" s="131" customFormat="1" ht="30" customHeight="1" x14ac:dyDescent="0.25">
      <c r="A19" s="122" t="str">
        <f t="shared" ca="1" si="3"/>
        <v/>
      </c>
      <c r="B19" s="122" t="str">
        <f t="shared" ca="1" si="3"/>
        <v>ОК  08</v>
      </c>
      <c r="C19" s="123" t="str">
        <f t="shared" ca="1" si="3"/>
        <v>Переддипломна практика</v>
      </c>
      <c r="D19" s="124" t="str">
        <f t="shared" ca="1" si="3"/>
        <v/>
      </c>
      <c r="E19" s="125" t="str">
        <f t="shared" ca="1" si="3"/>
        <v/>
      </c>
      <c r="F19" s="126" t="str">
        <f t="shared" ca="1" si="3"/>
        <v/>
      </c>
      <c r="G19" s="126">
        <f t="shared" ca="1" si="3"/>
        <v>3</v>
      </c>
      <c r="H19" s="126" t="str">
        <f t="shared" ca="1" si="3"/>
        <v/>
      </c>
      <c r="I19" s="126" t="str">
        <f t="shared" ca="1" si="3"/>
        <v/>
      </c>
      <c r="J19" s="126" t="str">
        <f t="shared" ca="1" si="3"/>
        <v/>
      </c>
      <c r="K19" s="126" t="str">
        <f t="shared" ca="1" si="3"/>
        <v/>
      </c>
      <c r="L19" s="126" t="str">
        <f t="shared" ca="1" si="3"/>
        <v/>
      </c>
      <c r="M19" s="126" t="str">
        <f t="shared" ca="1" si="3"/>
        <v/>
      </c>
      <c r="N19" s="126">
        <f t="shared" ca="1" si="3"/>
        <v>6</v>
      </c>
      <c r="O19" s="127">
        <f t="shared" ca="1" si="3"/>
        <v>180</v>
      </c>
      <c r="P19" s="126" t="str">
        <f t="shared" ca="1" si="3"/>
        <v/>
      </c>
      <c r="Q19" s="126" t="e">
        <f t="shared" ca="1" si="4"/>
        <v>#VALUE!</v>
      </c>
      <c r="R19" s="126" t="e">
        <f t="shared" ca="1" si="4"/>
        <v>#VALUE!</v>
      </c>
      <c r="S19" s="126" t="e">
        <f t="shared" ca="1" si="4"/>
        <v>#VALUE!</v>
      </c>
      <c r="T19" s="126" t="e">
        <f t="shared" ca="1" si="4"/>
        <v>#VALUE!</v>
      </c>
      <c r="U19" s="126" t="str">
        <f t="shared" ca="1" si="4"/>
        <v/>
      </c>
      <c r="V19" s="126">
        <f t="shared" ca="1" si="4"/>
        <v>180</v>
      </c>
      <c r="W19" s="128" t="e">
        <f t="shared" ca="1" si="4"/>
        <v>#VALUE!</v>
      </c>
      <c r="X19" s="285" t="str">
        <f t="shared" ca="1" si="4"/>
        <v/>
      </c>
      <c r="Y19" s="107" t="str">
        <f t="shared" ca="1" si="4"/>
        <v/>
      </c>
      <c r="Z19" s="128" t="e">
        <f t="shared" ca="1" si="4"/>
        <v>#VALUE!</v>
      </c>
      <c r="AA19" s="285" t="str">
        <f t="shared" ca="1" si="2"/>
        <v/>
      </c>
      <c r="AB19" s="107" t="str">
        <f t="shared" ca="1" si="4"/>
        <v/>
      </c>
      <c r="AC19" s="128" t="e">
        <f t="shared" ca="1" si="4"/>
        <v>#VALUE!</v>
      </c>
      <c r="AD19" s="285" t="str">
        <f t="shared" ca="1" si="2"/>
        <v/>
      </c>
      <c r="AE19" s="107">
        <f t="shared" ca="1" si="4"/>
        <v>6</v>
      </c>
      <c r="AF19" s="128" t="e">
        <f t="shared" ca="1" si="4"/>
        <v>#VALUE!</v>
      </c>
      <c r="AG19" s="285" t="str">
        <f t="shared" ca="1" si="2"/>
        <v/>
      </c>
      <c r="AH19" s="107" t="str">
        <f t="shared" ca="1" si="5"/>
        <v/>
      </c>
      <c r="AI19" s="128" t="e">
        <f t="shared" ca="1" si="5"/>
        <v>#VALUE!</v>
      </c>
      <c r="AJ19" s="285" t="str">
        <f t="shared" ca="1" si="2"/>
        <v/>
      </c>
      <c r="AK19" s="107" t="str">
        <f t="shared" ca="1" si="5"/>
        <v/>
      </c>
      <c r="AL19" s="128" t="e">
        <f t="shared" ca="1" si="5"/>
        <v>#VALUE!</v>
      </c>
      <c r="AM19" s="285" t="str">
        <f t="shared" ca="1" si="2"/>
        <v/>
      </c>
      <c r="AN19" s="107" t="str">
        <f t="shared" ca="1" si="5"/>
        <v/>
      </c>
      <c r="AO19" s="128" t="e">
        <f t="shared" ca="1" si="5"/>
        <v>#VALUE!</v>
      </c>
      <c r="AP19" s="285" t="str">
        <f t="shared" ca="1" si="2"/>
        <v/>
      </c>
      <c r="AQ19" s="107" t="str">
        <f t="shared" ca="1" si="5"/>
        <v/>
      </c>
      <c r="AR19" s="128" t="e">
        <f t="shared" ca="1" si="5"/>
        <v>#VALUE!</v>
      </c>
      <c r="AS19" s="285" t="str">
        <f t="shared" ca="1" si="2"/>
        <v/>
      </c>
      <c r="AT19" s="107" t="str">
        <f t="shared" ca="1" si="5"/>
        <v/>
      </c>
      <c r="AU19" s="281" t="str">
        <f t="shared" ca="1" si="5"/>
        <v>ІТЕЗ</v>
      </c>
      <c r="AV19" s="130"/>
      <c r="AW19" s="106"/>
    </row>
    <row r="20" spans="1:50" s="131" customFormat="1" ht="30" customHeight="1" x14ac:dyDescent="0.25">
      <c r="A20" s="122" t="str">
        <f t="shared" ca="1" si="3"/>
        <v/>
      </c>
      <c r="B20" s="122" t="str">
        <f t="shared" ca="1" si="3"/>
        <v>ОК  09</v>
      </c>
      <c r="C20" s="123" t="str">
        <f t="shared" ca="1" si="3"/>
        <v>Сучасні інформаційні технології в проєктуванні та виробництві РЕЗ</v>
      </c>
      <c r="D20" s="124" t="str">
        <f t="shared" ca="1" si="3"/>
        <v/>
      </c>
      <c r="E20" s="125" t="str">
        <f t="shared" ca="1" si="3"/>
        <v/>
      </c>
      <c r="F20" s="126" t="str">
        <f t="shared" ca="1" si="3"/>
        <v/>
      </c>
      <c r="G20" s="126">
        <f t="shared" ca="1" si="3"/>
        <v>1</v>
      </c>
      <c r="H20" s="126">
        <f t="shared" ca="1" si="3"/>
        <v>1</v>
      </c>
      <c r="I20" s="126" t="str">
        <f t="shared" ca="1" si="3"/>
        <v/>
      </c>
      <c r="J20" s="126" t="str">
        <f t="shared" ca="1" si="3"/>
        <v/>
      </c>
      <c r="K20" s="126" t="str">
        <f t="shared" ca="1" si="3"/>
        <v/>
      </c>
      <c r="L20" s="126" t="str">
        <f t="shared" ca="1" si="3"/>
        <v/>
      </c>
      <c r="M20" s="126" t="str">
        <f t="shared" ca="1" si="3"/>
        <v/>
      </c>
      <c r="N20" s="126">
        <f t="shared" ca="1" si="3"/>
        <v>5.5</v>
      </c>
      <c r="O20" s="127">
        <f t="shared" ca="1" si="3"/>
        <v>165</v>
      </c>
      <c r="P20" s="126">
        <f t="shared" ca="1" si="3"/>
        <v>45</v>
      </c>
      <c r="Q20" s="126">
        <f t="shared" ca="1" si="4"/>
        <v>15</v>
      </c>
      <c r="R20" s="126" t="str">
        <f t="shared" ca="1" si="4"/>
        <v/>
      </c>
      <c r="S20" s="126">
        <f t="shared" ca="1" si="4"/>
        <v>30</v>
      </c>
      <c r="T20" s="126" t="str">
        <f t="shared" ca="1" si="4"/>
        <v/>
      </c>
      <c r="U20" s="126" t="str">
        <f t="shared" ca="1" si="4"/>
        <v/>
      </c>
      <c r="V20" s="126">
        <f t="shared" ca="1" si="4"/>
        <v>120</v>
      </c>
      <c r="W20" s="128" t="e">
        <f t="shared" ca="1" si="4"/>
        <v>#VALUE!</v>
      </c>
      <c r="X20" s="285">
        <f t="shared" ca="1" si="4"/>
        <v>10</v>
      </c>
      <c r="Y20" s="107">
        <f t="shared" ca="1" si="4"/>
        <v>5.5</v>
      </c>
      <c r="Z20" s="128" t="e">
        <f t="shared" ca="1" si="4"/>
        <v>#VALUE!</v>
      </c>
      <c r="AA20" s="285" t="str">
        <f t="shared" ca="1" si="2"/>
        <v/>
      </c>
      <c r="AB20" s="107" t="str">
        <f t="shared" ca="1" si="4"/>
        <v/>
      </c>
      <c r="AC20" s="128" t="e">
        <f t="shared" ca="1" si="4"/>
        <v>#VALUE!</v>
      </c>
      <c r="AD20" s="285" t="str">
        <f t="shared" ca="1" si="2"/>
        <v/>
      </c>
      <c r="AE20" s="107" t="str">
        <f t="shared" ca="1" si="4"/>
        <v/>
      </c>
      <c r="AF20" s="128" t="e">
        <f t="shared" ca="1" si="4"/>
        <v>#VALUE!</v>
      </c>
      <c r="AG20" s="285" t="str">
        <f t="shared" ca="1" si="2"/>
        <v/>
      </c>
      <c r="AH20" s="107" t="str">
        <f t="shared" ca="1" si="5"/>
        <v/>
      </c>
      <c r="AI20" s="128" t="e">
        <f t="shared" ca="1" si="5"/>
        <v>#VALUE!</v>
      </c>
      <c r="AJ20" s="285" t="str">
        <f t="shared" ca="1" si="2"/>
        <v/>
      </c>
      <c r="AK20" s="107" t="str">
        <f t="shared" ca="1" si="5"/>
        <v/>
      </c>
      <c r="AL20" s="128" t="e">
        <f t="shared" ca="1" si="5"/>
        <v>#VALUE!</v>
      </c>
      <c r="AM20" s="285" t="str">
        <f t="shared" ca="1" si="2"/>
        <v/>
      </c>
      <c r="AN20" s="107" t="str">
        <f t="shared" ca="1" si="5"/>
        <v/>
      </c>
      <c r="AO20" s="128" t="e">
        <f t="shared" ca="1" si="5"/>
        <v>#VALUE!</v>
      </c>
      <c r="AP20" s="285" t="str">
        <f t="shared" ca="1" si="2"/>
        <v/>
      </c>
      <c r="AQ20" s="107" t="str">
        <f t="shared" ca="1" si="5"/>
        <v/>
      </c>
      <c r="AR20" s="128" t="e">
        <f t="shared" ca="1" si="5"/>
        <v>#VALUE!</v>
      </c>
      <c r="AS20" s="285" t="str">
        <f t="shared" ca="1" si="2"/>
        <v/>
      </c>
      <c r="AT20" s="107" t="str">
        <f t="shared" ca="1" si="5"/>
        <v/>
      </c>
      <c r="AU20" s="281" t="str">
        <f t="shared" ca="1" si="5"/>
        <v>ІТЕЗ</v>
      </c>
      <c r="AV20" s="130"/>
      <c r="AW20" s="106"/>
    </row>
    <row r="21" spans="1:50" s="131" customFormat="1" ht="30" customHeight="1" x14ac:dyDescent="0.25">
      <c r="A21" s="122" t="str">
        <f t="shared" ca="1" si="3"/>
        <v/>
      </c>
      <c r="B21" s="122" t="str">
        <f t="shared" ca="1" si="3"/>
        <v>ОК  10</v>
      </c>
      <c r="C21" s="123" t="str">
        <f t="shared" ca="1" si="3"/>
        <v>Цивільний захист і охорона праці в галузі / Безпека праці на підприємствах в установах і організаціях та цивільна безпека / Захист населення, територій, довкілля та виробнича безпека</v>
      </c>
      <c r="D21" s="124" t="str">
        <f t="shared" ca="1" si="3"/>
        <v/>
      </c>
      <c r="E21" s="125" t="str">
        <f t="shared" ca="1" si="3"/>
        <v/>
      </c>
      <c r="F21" s="126" t="str">
        <f t="shared" ca="1" si="3"/>
        <v/>
      </c>
      <c r="G21" s="126">
        <f t="shared" ca="1" si="3"/>
        <v>2</v>
      </c>
      <c r="H21" s="126" t="str">
        <f t="shared" ca="1" si="3"/>
        <v/>
      </c>
      <c r="I21" s="126" t="str">
        <f t="shared" ca="1" si="3"/>
        <v/>
      </c>
      <c r="J21" s="126" t="str">
        <f t="shared" ca="1" si="3"/>
        <v/>
      </c>
      <c r="K21" s="126" t="str">
        <f t="shared" ca="1" si="3"/>
        <v/>
      </c>
      <c r="L21" s="126" t="str">
        <f t="shared" ca="1" si="3"/>
        <v/>
      </c>
      <c r="M21" s="126" t="str">
        <f t="shared" ca="1" si="3"/>
        <v/>
      </c>
      <c r="N21" s="126">
        <f t="shared" ca="1" si="3"/>
        <v>3</v>
      </c>
      <c r="O21" s="127">
        <f t="shared" ca="1" si="3"/>
        <v>90</v>
      </c>
      <c r="P21" s="126">
        <f t="shared" ca="1" si="3"/>
        <v>45</v>
      </c>
      <c r="Q21" s="126">
        <f t="shared" ca="1" si="4"/>
        <v>30</v>
      </c>
      <c r="R21" s="126" t="str">
        <f t="shared" ca="1" si="4"/>
        <v/>
      </c>
      <c r="S21" s="126">
        <f t="shared" ca="1" si="4"/>
        <v>15</v>
      </c>
      <c r="T21" s="126" t="str">
        <f t="shared" ca="1" si="4"/>
        <v/>
      </c>
      <c r="U21" s="126" t="str">
        <f t="shared" ca="1" si="4"/>
        <v/>
      </c>
      <c r="V21" s="126">
        <f t="shared" ca="1" si="4"/>
        <v>45</v>
      </c>
      <c r="W21" s="128" t="e">
        <f t="shared" ca="1" si="4"/>
        <v>#VALUE!</v>
      </c>
      <c r="X21" s="285" t="str">
        <f t="shared" ca="1" si="4"/>
        <v/>
      </c>
      <c r="Y21" s="107" t="str">
        <f t="shared" ca="1" si="4"/>
        <v/>
      </c>
      <c r="Z21" s="128" t="e">
        <f t="shared" ca="1" si="4"/>
        <v>#VALUE!</v>
      </c>
      <c r="AA21" s="285">
        <f t="shared" ca="1" si="2"/>
        <v>8</v>
      </c>
      <c r="AB21" s="107">
        <f t="shared" ca="1" si="4"/>
        <v>3</v>
      </c>
      <c r="AC21" s="128" t="e">
        <f t="shared" ca="1" si="4"/>
        <v>#VALUE!</v>
      </c>
      <c r="AD21" s="285" t="str">
        <f t="shared" ca="1" si="2"/>
        <v/>
      </c>
      <c r="AE21" s="107" t="str">
        <f t="shared" ca="1" si="4"/>
        <v/>
      </c>
      <c r="AF21" s="128" t="e">
        <f t="shared" ca="1" si="4"/>
        <v>#VALUE!</v>
      </c>
      <c r="AG21" s="285" t="str">
        <f t="shared" ca="1" si="2"/>
        <v/>
      </c>
      <c r="AH21" s="107" t="str">
        <f t="shared" ca="1" si="5"/>
        <v/>
      </c>
      <c r="AI21" s="128" t="e">
        <f t="shared" ca="1" si="5"/>
        <v>#VALUE!</v>
      </c>
      <c r="AJ21" s="285" t="str">
        <f t="shared" ca="1" si="2"/>
        <v/>
      </c>
      <c r="AK21" s="107" t="str">
        <f t="shared" ca="1" si="5"/>
        <v/>
      </c>
      <c r="AL21" s="128" t="e">
        <f t="shared" ca="1" si="5"/>
        <v>#VALUE!</v>
      </c>
      <c r="AM21" s="285" t="str">
        <f t="shared" ca="1" si="2"/>
        <v/>
      </c>
      <c r="AN21" s="107" t="str">
        <f t="shared" ca="1" si="5"/>
        <v/>
      </c>
      <c r="AO21" s="128" t="e">
        <f t="shared" ca="1" si="5"/>
        <v>#VALUE!</v>
      </c>
      <c r="AP21" s="285" t="str">
        <f t="shared" ca="1" si="2"/>
        <v/>
      </c>
      <c r="AQ21" s="107" t="str">
        <f t="shared" ca="1" si="5"/>
        <v/>
      </c>
      <c r="AR21" s="128" t="e">
        <f t="shared" ca="1" si="5"/>
        <v>#VALUE!</v>
      </c>
      <c r="AS21" s="285" t="str">
        <f t="shared" ca="1" si="2"/>
        <v/>
      </c>
      <c r="AT21" s="107" t="str">
        <f t="shared" ca="1" si="5"/>
        <v/>
      </c>
      <c r="AU21" s="281" t="str">
        <f t="shared" ca="1" si="5"/>
        <v>ОПНС</v>
      </c>
      <c r="AV21" s="120"/>
      <c r="AW21" s="110"/>
      <c r="AX21" s="3"/>
    </row>
    <row r="22" spans="1:50" s="131" customFormat="1" ht="30" customHeight="1" x14ac:dyDescent="0.25">
      <c r="A22" s="122" t="str">
        <f t="shared" ca="1" si="3"/>
        <v/>
      </c>
      <c r="B22" s="122" t="str">
        <f t="shared" ca="1" si="3"/>
        <v/>
      </c>
      <c r="C22" s="123" t="str">
        <f t="shared" ca="1" si="3"/>
        <v xml:space="preserve">  Всього за НОРМАТИВНОЮ ЧАСТИНОЮ</v>
      </c>
      <c r="D22" s="124" t="str">
        <f t="shared" ca="1" si="3"/>
        <v/>
      </c>
      <c r="E22" s="125" t="str">
        <f t="shared" ca="1" si="3"/>
        <v/>
      </c>
      <c r="F22" s="126" t="str">
        <f t="shared" ca="1" si="3"/>
        <v/>
      </c>
      <c r="G22" s="126" t="str">
        <f t="shared" ca="1" si="3"/>
        <v/>
      </c>
      <c r="H22" s="126" t="str">
        <f t="shared" ca="1" si="3"/>
        <v/>
      </c>
      <c r="I22" s="126" t="str">
        <f t="shared" ca="1" si="3"/>
        <v/>
      </c>
      <c r="J22" s="126" t="str">
        <f t="shared" ca="1" si="3"/>
        <v/>
      </c>
      <c r="K22" s="126" t="str">
        <f t="shared" ca="1" si="3"/>
        <v/>
      </c>
      <c r="L22" s="126" t="str">
        <f t="shared" ca="1" si="3"/>
        <v/>
      </c>
      <c r="M22" s="126" t="str">
        <f t="shared" ca="1" si="3"/>
        <v/>
      </c>
      <c r="N22" s="126">
        <f t="shared" ca="1" si="3"/>
        <v>65</v>
      </c>
      <c r="O22" s="127">
        <f t="shared" ca="1" si="3"/>
        <v>1950</v>
      </c>
      <c r="P22" s="126">
        <f t="shared" ca="1" si="3"/>
        <v>390</v>
      </c>
      <c r="Q22" s="126" t="e">
        <f t="shared" ca="1" si="4"/>
        <v>#VALUE!</v>
      </c>
      <c r="R22" s="126" t="e">
        <f t="shared" ca="1" si="4"/>
        <v>#VALUE!</v>
      </c>
      <c r="S22" s="126" t="e">
        <f t="shared" ca="1" si="4"/>
        <v>#VALUE!</v>
      </c>
      <c r="T22" s="126" t="e">
        <f t="shared" ca="1" si="4"/>
        <v>#VALUE!</v>
      </c>
      <c r="U22" s="126" t="str">
        <f t="shared" ca="1" si="4"/>
        <v/>
      </c>
      <c r="V22" s="126">
        <f t="shared" ca="1" si="4"/>
        <v>1560</v>
      </c>
      <c r="W22" s="128" t="e">
        <f t="shared" ca="1" si="4"/>
        <v>#VALUE!</v>
      </c>
      <c r="X22" s="285" t="e">
        <f t="shared" ca="1" si="4"/>
        <v>#VALUE!</v>
      </c>
      <c r="Y22" s="107">
        <f t="shared" ca="1" si="4"/>
        <v>18</v>
      </c>
      <c r="Z22" s="128" t="e">
        <f t="shared" ca="1" si="4"/>
        <v>#VALUE!</v>
      </c>
      <c r="AA22" s="285" t="e">
        <f t="shared" ca="1" si="2"/>
        <v>#VALUE!</v>
      </c>
      <c r="AB22" s="107">
        <f t="shared" ca="1" si="4"/>
        <v>17</v>
      </c>
      <c r="AC22" s="128" t="e">
        <f t="shared" ca="1" si="4"/>
        <v>#VALUE!</v>
      </c>
      <c r="AD22" s="285" t="e">
        <f t="shared" ca="1" si="2"/>
        <v>#VALUE!</v>
      </c>
      <c r="AE22" s="107">
        <f t="shared" ca="1" si="4"/>
        <v>30</v>
      </c>
      <c r="AF22" s="128" t="e">
        <f t="shared" ca="1" si="4"/>
        <v>#VALUE!</v>
      </c>
      <c r="AG22" s="285" t="e">
        <f t="shared" ca="1" si="2"/>
        <v>#VALUE!</v>
      </c>
      <c r="AH22" s="107" t="str">
        <f t="shared" ca="1" si="5"/>
        <v/>
      </c>
      <c r="AI22" s="128" t="e">
        <f t="shared" ca="1" si="5"/>
        <v>#VALUE!</v>
      </c>
      <c r="AJ22" s="285" t="e">
        <f t="shared" ca="1" si="2"/>
        <v>#VALUE!</v>
      </c>
      <c r="AK22" s="107" t="str">
        <f t="shared" ca="1" si="5"/>
        <v/>
      </c>
      <c r="AL22" s="128" t="e">
        <f t="shared" ca="1" si="5"/>
        <v>#VALUE!</v>
      </c>
      <c r="AM22" s="285" t="e">
        <f t="shared" ca="1" si="2"/>
        <v>#VALUE!</v>
      </c>
      <c r="AN22" s="107" t="str">
        <f t="shared" ca="1" si="5"/>
        <v/>
      </c>
      <c r="AO22" s="128" t="e">
        <f t="shared" ca="1" si="5"/>
        <v>#VALUE!</v>
      </c>
      <c r="AP22" s="285" t="e">
        <f t="shared" ca="1" si="2"/>
        <v>#VALUE!</v>
      </c>
      <c r="AQ22" s="107" t="str">
        <f t="shared" ca="1" si="5"/>
        <v/>
      </c>
      <c r="AR22" s="128" t="e">
        <f t="shared" ca="1" si="5"/>
        <v>#VALUE!</v>
      </c>
      <c r="AS22" s="285" t="e">
        <f t="shared" ca="1" si="2"/>
        <v>#VALUE!</v>
      </c>
      <c r="AT22" s="107" t="str">
        <f t="shared" ca="1" si="5"/>
        <v/>
      </c>
      <c r="AU22" s="281" t="str">
        <f t="shared" ca="1" si="5"/>
        <v/>
      </c>
      <c r="AV22" s="120"/>
      <c r="AW22" s="110"/>
      <c r="AX22" s="3"/>
    </row>
    <row r="23" spans="1:50" s="131" customFormat="1" ht="30" customHeight="1" x14ac:dyDescent="0.25">
      <c r="A23" s="122" t="str">
        <f t="shared" ca="1" si="3"/>
        <v/>
      </c>
      <c r="B23" s="122" t="str">
        <f t="shared" ca="1" si="3"/>
        <v/>
      </c>
      <c r="C23" s="123" t="str">
        <f t="shared" ca="1" si="3"/>
        <v xml:space="preserve">     ВИБІРКОВА ЧАСТИНА</v>
      </c>
      <c r="D23" s="124" t="str">
        <f t="shared" ca="1" si="3"/>
        <v/>
      </c>
      <c r="E23" s="125" t="str">
        <f t="shared" ca="1" si="3"/>
        <v/>
      </c>
      <c r="F23" s="126" t="str">
        <f t="shared" ca="1" si="3"/>
        <v/>
      </c>
      <c r="G23" s="126" t="str">
        <f t="shared" ca="1" si="3"/>
        <v/>
      </c>
      <c r="H23" s="126" t="str">
        <f t="shared" ca="1" si="3"/>
        <v/>
      </c>
      <c r="I23" s="126" t="str">
        <f t="shared" ca="1" si="3"/>
        <v/>
      </c>
      <c r="J23" s="126" t="str">
        <f t="shared" ca="1" si="3"/>
        <v/>
      </c>
      <c r="K23" s="126" t="str">
        <f t="shared" ca="1" si="3"/>
        <v/>
      </c>
      <c r="L23" s="126" t="str">
        <f t="shared" ca="1" si="3"/>
        <v/>
      </c>
      <c r="M23" s="126" t="str">
        <f t="shared" ca="1" si="3"/>
        <v/>
      </c>
      <c r="N23" s="126" t="str">
        <f t="shared" ca="1" si="3"/>
        <v/>
      </c>
      <c r="O23" s="127" t="str">
        <f t="shared" ca="1" si="3"/>
        <v/>
      </c>
      <c r="P23" s="126" t="str">
        <f t="shared" ca="1" si="3"/>
        <v/>
      </c>
      <c r="Q23" s="126" t="str">
        <f t="shared" ca="1" si="4"/>
        <v/>
      </c>
      <c r="R23" s="126" t="str">
        <f t="shared" ca="1" si="4"/>
        <v/>
      </c>
      <c r="S23" s="126" t="str">
        <f t="shared" ca="1" si="4"/>
        <v/>
      </c>
      <c r="T23" s="126" t="str">
        <f t="shared" ca="1" si="4"/>
        <v/>
      </c>
      <c r="U23" s="126" t="str">
        <f t="shared" ca="1" si="4"/>
        <v/>
      </c>
      <c r="V23" s="126" t="str">
        <f t="shared" ca="1" si="4"/>
        <v/>
      </c>
      <c r="W23" s="128" t="e">
        <f t="shared" ca="1" si="4"/>
        <v>#VALUE!</v>
      </c>
      <c r="X23" s="285" t="str">
        <f t="shared" ca="1" si="4"/>
        <v/>
      </c>
      <c r="Y23" s="107" t="str">
        <f t="shared" ca="1" si="4"/>
        <v/>
      </c>
      <c r="Z23" s="128" t="e">
        <f t="shared" ca="1" si="4"/>
        <v>#VALUE!</v>
      </c>
      <c r="AA23" s="285" t="str">
        <f t="shared" ca="1" si="2"/>
        <v/>
      </c>
      <c r="AB23" s="107" t="str">
        <f t="shared" ca="1" si="4"/>
        <v/>
      </c>
      <c r="AC23" s="128" t="e">
        <f t="shared" ca="1" si="4"/>
        <v>#VALUE!</v>
      </c>
      <c r="AD23" s="285" t="str">
        <f t="shared" ca="1" si="2"/>
        <v/>
      </c>
      <c r="AE23" s="107" t="str">
        <f t="shared" ca="1" si="4"/>
        <v/>
      </c>
      <c r="AF23" s="128" t="e">
        <f t="shared" ca="1" si="4"/>
        <v>#VALUE!</v>
      </c>
      <c r="AG23" s="285" t="str">
        <f t="shared" ca="1" si="2"/>
        <v/>
      </c>
      <c r="AH23" s="107" t="str">
        <f t="shared" ca="1" si="5"/>
        <v/>
      </c>
      <c r="AI23" s="128" t="e">
        <f t="shared" ca="1" si="5"/>
        <v>#VALUE!</v>
      </c>
      <c r="AJ23" s="285" t="str">
        <f t="shared" ca="1" si="2"/>
        <v/>
      </c>
      <c r="AK23" s="107" t="str">
        <f t="shared" ca="1" si="5"/>
        <v/>
      </c>
      <c r="AL23" s="128" t="e">
        <f t="shared" ca="1" si="5"/>
        <v>#VALUE!</v>
      </c>
      <c r="AM23" s="285" t="str">
        <f t="shared" ca="1" si="2"/>
        <v/>
      </c>
      <c r="AN23" s="107" t="str">
        <f t="shared" ca="1" si="5"/>
        <v/>
      </c>
      <c r="AO23" s="128" t="e">
        <f t="shared" ca="1" si="5"/>
        <v>#VALUE!</v>
      </c>
      <c r="AP23" s="285" t="str">
        <f t="shared" ca="1" si="2"/>
        <v/>
      </c>
      <c r="AQ23" s="107" t="str">
        <f t="shared" ca="1" si="5"/>
        <v/>
      </c>
      <c r="AR23" s="128" t="e">
        <f t="shared" ca="1" si="5"/>
        <v>#VALUE!</v>
      </c>
      <c r="AS23" s="285" t="str">
        <f t="shared" ca="1" si="2"/>
        <v/>
      </c>
      <c r="AT23" s="107" t="str">
        <f t="shared" ca="1" si="5"/>
        <v/>
      </c>
      <c r="AU23" s="281" t="str">
        <f t="shared" ca="1" si="5"/>
        <v/>
      </c>
      <c r="AV23" s="120"/>
      <c r="AW23" s="110"/>
      <c r="AX23" s="3"/>
    </row>
    <row r="24" spans="1:50" s="131" customFormat="1" ht="30" customHeight="1" x14ac:dyDescent="0.25">
      <c r="A24" s="122" t="str">
        <f t="shared" ca="1" si="3"/>
        <v/>
      </c>
      <c r="B24" s="122" t="str">
        <f t="shared" ca="1" si="3"/>
        <v>ВК  01</v>
      </c>
      <c r="C24" s="123" t="str">
        <f t="shared" ca="1" si="3"/>
        <v>Дисципліна з Г-каталога 01</v>
      </c>
      <c r="D24" s="124" t="str">
        <f t="shared" ca="1" si="3"/>
        <v/>
      </c>
      <c r="E24" s="125" t="str">
        <f t="shared" ca="1" si="3"/>
        <v/>
      </c>
      <c r="F24" s="126">
        <f t="shared" ca="1" si="3"/>
        <v>1</v>
      </c>
      <c r="G24" s="126" t="str">
        <f t="shared" ca="1" si="3"/>
        <v/>
      </c>
      <c r="H24" s="126" t="str">
        <f t="shared" ca="1" si="3"/>
        <v/>
      </c>
      <c r="I24" s="126" t="str">
        <f t="shared" ca="1" si="3"/>
        <v/>
      </c>
      <c r="J24" s="126" t="str">
        <f t="shared" ca="1" si="3"/>
        <v/>
      </c>
      <c r="K24" s="126" t="str">
        <f t="shared" ca="1" si="3"/>
        <v/>
      </c>
      <c r="L24" s="126" t="str">
        <f t="shared" ca="1" si="3"/>
        <v/>
      </c>
      <c r="M24" s="126" t="str">
        <f t="shared" ca="1" si="3"/>
        <v/>
      </c>
      <c r="N24" s="126">
        <f t="shared" ca="1" si="3"/>
        <v>4</v>
      </c>
      <c r="O24" s="127">
        <f t="shared" ca="1" si="3"/>
        <v>120</v>
      </c>
      <c r="P24" s="126">
        <f t="shared" ca="1" si="3"/>
        <v>60</v>
      </c>
      <c r="Q24" s="126">
        <f t="shared" ca="1" si="4"/>
        <v>30</v>
      </c>
      <c r="R24" s="126" t="str">
        <f t="shared" ca="1" si="4"/>
        <v/>
      </c>
      <c r="S24" s="126">
        <f t="shared" ca="1" si="4"/>
        <v>30</v>
      </c>
      <c r="T24" s="126" t="str">
        <f t="shared" ca="1" si="4"/>
        <v/>
      </c>
      <c r="U24" s="126" t="str">
        <f t="shared" ca="1" si="4"/>
        <v/>
      </c>
      <c r="V24" s="126">
        <f t="shared" ca="1" si="4"/>
        <v>60</v>
      </c>
      <c r="W24" s="128" t="e">
        <f t="shared" ca="1" si="4"/>
        <v>#VALUE!</v>
      </c>
      <c r="X24" s="285">
        <f t="shared" ca="1" si="4"/>
        <v>12</v>
      </c>
      <c r="Y24" s="107">
        <f t="shared" ca="1" si="4"/>
        <v>4</v>
      </c>
      <c r="Z24" s="128" t="e">
        <f t="shared" ca="1" si="4"/>
        <v>#VALUE!</v>
      </c>
      <c r="AA24" s="285" t="str">
        <f t="shared" ca="1" si="2"/>
        <v/>
      </c>
      <c r="AB24" s="107" t="str">
        <f t="shared" ca="1" si="4"/>
        <v/>
      </c>
      <c r="AC24" s="128" t="e">
        <f t="shared" ca="1" si="4"/>
        <v>#VALUE!</v>
      </c>
      <c r="AD24" s="285" t="str">
        <f t="shared" ca="1" si="2"/>
        <v/>
      </c>
      <c r="AE24" s="107" t="str">
        <f t="shared" ca="1" si="4"/>
        <v/>
      </c>
      <c r="AF24" s="128" t="e">
        <f t="shared" ca="1" si="4"/>
        <v>#VALUE!</v>
      </c>
      <c r="AG24" s="285" t="str">
        <f t="shared" ca="1" si="2"/>
        <v/>
      </c>
      <c r="AH24" s="107" t="str">
        <f t="shared" ca="1" si="5"/>
        <v/>
      </c>
      <c r="AI24" s="128" t="e">
        <f t="shared" ca="1" si="5"/>
        <v>#VALUE!</v>
      </c>
      <c r="AJ24" s="285" t="str">
        <f t="shared" ca="1" si="2"/>
        <v/>
      </c>
      <c r="AK24" s="107" t="str">
        <f t="shared" ca="1" si="5"/>
        <v/>
      </c>
      <c r="AL24" s="128" t="e">
        <f t="shared" ca="1" si="5"/>
        <v>#VALUE!</v>
      </c>
      <c r="AM24" s="285" t="str">
        <f t="shared" ca="1" si="2"/>
        <v/>
      </c>
      <c r="AN24" s="107" t="str">
        <f t="shared" ca="1" si="5"/>
        <v/>
      </c>
      <c r="AO24" s="128" t="e">
        <f t="shared" ca="1" si="5"/>
        <v>#VALUE!</v>
      </c>
      <c r="AP24" s="285" t="str">
        <f t="shared" ca="1" si="2"/>
        <v/>
      </c>
      <c r="AQ24" s="107" t="str">
        <f t="shared" ca="1" si="5"/>
        <v/>
      </c>
      <c r="AR24" s="128" t="e">
        <f t="shared" ca="1" si="5"/>
        <v>#VALUE!</v>
      </c>
      <c r="AS24" s="285" t="str">
        <f t="shared" ca="1" si="2"/>
        <v/>
      </c>
      <c r="AT24" s="107" t="str">
        <f t="shared" ca="1" si="5"/>
        <v/>
      </c>
      <c r="AU24" s="281" t="str">
        <f t="shared" ca="1" si="5"/>
        <v/>
      </c>
      <c r="AV24" s="120"/>
      <c r="AW24" s="110"/>
      <c r="AX24" s="3"/>
    </row>
    <row r="25" spans="1:50" s="131" customFormat="1" ht="30" customHeight="1" x14ac:dyDescent="0.25">
      <c r="A25" s="122" t="str">
        <f t="shared" ca="1" si="3"/>
        <v/>
      </c>
      <c r="B25" s="122" t="str">
        <f t="shared" ca="1" si="3"/>
        <v>ВК  02</v>
      </c>
      <c r="C25" s="123" t="str">
        <f t="shared" ca="1" si="3"/>
        <v>Дисципліна з Г-каталога 02</v>
      </c>
      <c r="D25" s="124" t="str">
        <f t="shared" ca="1" si="3"/>
        <v/>
      </c>
      <c r="E25" s="125" t="str">
        <f t="shared" ca="1" si="3"/>
        <v/>
      </c>
      <c r="F25" s="126" t="str">
        <f t="shared" ca="1" si="3"/>
        <v/>
      </c>
      <c r="G25" s="126">
        <f t="shared" ca="1" si="3"/>
        <v>1</v>
      </c>
      <c r="H25" s="126" t="str">
        <f t="shared" ca="1" si="3"/>
        <v/>
      </c>
      <c r="I25" s="126" t="str">
        <f t="shared" ca="1" si="3"/>
        <v/>
      </c>
      <c r="J25" s="126" t="str">
        <f t="shared" ca="1" si="3"/>
        <v/>
      </c>
      <c r="K25" s="126" t="str">
        <f t="shared" ca="1" si="3"/>
        <v/>
      </c>
      <c r="L25" s="126" t="str">
        <f t="shared" ca="1" si="3"/>
        <v/>
      </c>
      <c r="M25" s="126" t="str">
        <f t="shared" ca="1" si="3"/>
        <v/>
      </c>
      <c r="N25" s="126">
        <f t="shared" ca="1" si="3"/>
        <v>4</v>
      </c>
      <c r="O25" s="127">
        <f t="shared" ca="1" si="3"/>
        <v>120</v>
      </c>
      <c r="P25" s="126">
        <f t="shared" ca="1" si="3"/>
        <v>45</v>
      </c>
      <c r="Q25" s="126">
        <f t="shared" ca="1" si="4"/>
        <v>15</v>
      </c>
      <c r="R25" s="126" t="str">
        <f t="shared" ca="1" si="4"/>
        <v/>
      </c>
      <c r="S25" s="126">
        <f t="shared" ca="1" si="4"/>
        <v>30</v>
      </c>
      <c r="T25" s="126" t="str">
        <f t="shared" ca="1" si="4"/>
        <v/>
      </c>
      <c r="U25" s="126" t="str">
        <f t="shared" ca="1" si="4"/>
        <v/>
      </c>
      <c r="V25" s="126">
        <f t="shared" ca="1" si="4"/>
        <v>75</v>
      </c>
      <c r="W25" s="128" t="e">
        <f t="shared" ca="1" si="4"/>
        <v>#VALUE!</v>
      </c>
      <c r="X25" s="285">
        <f t="shared" ca="1" si="4"/>
        <v>10</v>
      </c>
      <c r="Y25" s="107">
        <f t="shared" ca="1" si="4"/>
        <v>4</v>
      </c>
      <c r="Z25" s="128" t="e">
        <f t="shared" ca="1" si="4"/>
        <v>#VALUE!</v>
      </c>
      <c r="AA25" s="285" t="str">
        <f t="shared" ca="1" si="2"/>
        <v/>
      </c>
      <c r="AB25" s="107" t="str">
        <f t="shared" ca="1" si="4"/>
        <v/>
      </c>
      <c r="AC25" s="128" t="e">
        <f t="shared" ca="1" si="4"/>
        <v>#VALUE!</v>
      </c>
      <c r="AD25" s="285" t="str">
        <f t="shared" ca="1" si="2"/>
        <v/>
      </c>
      <c r="AE25" s="107" t="str">
        <f t="shared" ca="1" si="4"/>
        <v/>
      </c>
      <c r="AF25" s="128" t="e">
        <f t="shared" ca="1" si="4"/>
        <v>#VALUE!</v>
      </c>
      <c r="AG25" s="285" t="str">
        <f t="shared" ca="1" si="2"/>
        <v/>
      </c>
      <c r="AH25" s="107" t="str">
        <f t="shared" ca="1" si="5"/>
        <v/>
      </c>
      <c r="AI25" s="128" t="e">
        <f t="shared" ca="1" si="5"/>
        <v>#VALUE!</v>
      </c>
      <c r="AJ25" s="285" t="str">
        <f t="shared" ca="1" si="2"/>
        <v/>
      </c>
      <c r="AK25" s="107" t="str">
        <f t="shared" ca="1" si="5"/>
        <v/>
      </c>
      <c r="AL25" s="128" t="e">
        <f t="shared" ca="1" si="5"/>
        <v>#VALUE!</v>
      </c>
      <c r="AM25" s="285" t="str">
        <f t="shared" ca="1" si="2"/>
        <v/>
      </c>
      <c r="AN25" s="107" t="str">
        <f t="shared" ca="1" si="5"/>
        <v/>
      </c>
      <c r="AO25" s="128" t="e">
        <f t="shared" ca="1" si="5"/>
        <v>#VALUE!</v>
      </c>
      <c r="AP25" s="285" t="str">
        <f t="shared" ca="1" si="2"/>
        <v/>
      </c>
      <c r="AQ25" s="107" t="str">
        <f t="shared" ca="1" si="5"/>
        <v/>
      </c>
      <c r="AR25" s="128" t="e">
        <f t="shared" ca="1" si="5"/>
        <v>#VALUE!</v>
      </c>
      <c r="AS25" s="285" t="str">
        <f t="shared" ca="1" si="2"/>
        <v/>
      </c>
      <c r="AT25" s="107" t="str">
        <f t="shared" ca="1" si="5"/>
        <v/>
      </c>
      <c r="AU25" s="281" t="str">
        <f t="shared" ca="1" si="5"/>
        <v/>
      </c>
      <c r="AV25" s="120"/>
      <c r="AW25" s="110"/>
      <c r="AX25" s="3"/>
    </row>
    <row r="26" spans="1:50" s="131" customFormat="1" ht="30" customHeight="1" x14ac:dyDescent="0.25">
      <c r="A26" s="122" t="str">
        <f t="shared" ca="1" si="3"/>
        <v/>
      </c>
      <c r="B26" s="122" t="str">
        <f t="shared" ca="1" si="3"/>
        <v>ВК  03</v>
      </c>
      <c r="C26" s="123" t="str">
        <f t="shared" ca="1" si="3"/>
        <v>Дисципліна з Г-каталога 03</v>
      </c>
      <c r="D26" s="124" t="str">
        <f t="shared" ca="1" si="3"/>
        <v/>
      </c>
      <c r="E26" s="125" t="str">
        <f t="shared" ca="1" si="3"/>
        <v/>
      </c>
      <c r="F26" s="126">
        <f t="shared" ca="1" si="3"/>
        <v>1</v>
      </c>
      <c r="G26" s="126" t="str">
        <f t="shared" ca="1" si="3"/>
        <v>2</v>
      </c>
      <c r="H26" s="126" t="str">
        <f t="shared" ca="1" si="3"/>
        <v/>
      </c>
      <c r="I26" s="126" t="str">
        <f t="shared" ca="1" si="3"/>
        <v/>
      </c>
      <c r="J26" s="126" t="str">
        <f t="shared" ca="1" si="3"/>
        <v/>
      </c>
      <c r="K26" s="126" t="str">
        <f t="shared" ca="1" si="3"/>
        <v/>
      </c>
      <c r="L26" s="126" t="str">
        <f t="shared" ca="1" si="3"/>
        <v/>
      </c>
      <c r="M26" s="126" t="str">
        <f t="shared" ca="1" si="3"/>
        <v/>
      </c>
      <c r="N26" s="126">
        <f t="shared" ca="1" si="3"/>
        <v>7</v>
      </c>
      <c r="O26" s="127">
        <f t="shared" ca="1" si="3"/>
        <v>210</v>
      </c>
      <c r="P26" s="126">
        <f t="shared" ca="1" si="3"/>
        <v>75</v>
      </c>
      <c r="Q26" s="126">
        <f t="shared" ca="1" si="4"/>
        <v>45</v>
      </c>
      <c r="R26" s="126">
        <f t="shared" ca="1" si="4"/>
        <v>15</v>
      </c>
      <c r="S26" s="126">
        <f t="shared" ca="1" si="4"/>
        <v>15</v>
      </c>
      <c r="T26" s="126" t="str">
        <f t="shared" ca="1" si="4"/>
        <v/>
      </c>
      <c r="U26" s="126" t="str">
        <f t="shared" ca="1" si="4"/>
        <v/>
      </c>
      <c r="V26" s="126">
        <f t="shared" ca="1" si="4"/>
        <v>135</v>
      </c>
      <c r="W26" s="128" t="e">
        <f t="shared" ca="1" si="4"/>
        <v>#VALUE!</v>
      </c>
      <c r="X26" s="285">
        <f t="shared" ca="1" si="4"/>
        <v>8</v>
      </c>
      <c r="Y26" s="107">
        <f t="shared" ca="1" si="4"/>
        <v>4</v>
      </c>
      <c r="Z26" s="128" t="e">
        <f t="shared" ca="1" si="4"/>
        <v>#VALUE!</v>
      </c>
      <c r="AA26" s="285">
        <f t="shared" ca="1" si="2"/>
        <v>6</v>
      </c>
      <c r="AB26" s="107">
        <f t="shared" ca="1" si="4"/>
        <v>3</v>
      </c>
      <c r="AC26" s="128" t="e">
        <f t="shared" ca="1" si="4"/>
        <v>#VALUE!</v>
      </c>
      <c r="AD26" s="285" t="str">
        <f t="shared" ca="1" si="2"/>
        <v/>
      </c>
      <c r="AE26" s="107" t="str">
        <f t="shared" ca="1" si="4"/>
        <v/>
      </c>
      <c r="AF26" s="128" t="e">
        <f t="shared" ca="1" si="4"/>
        <v>#VALUE!</v>
      </c>
      <c r="AG26" s="285" t="str">
        <f t="shared" ca="1" si="2"/>
        <v/>
      </c>
      <c r="AH26" s="107" t="str">
        <f t="shared" ca="1" si="5"/>
        <v/>
      </c>
      <c r="AI26" s="128" t="e">
        <f t="shared" ca="1" si="5"/>
        <v>#VALUE!</v>
      </c>
      <c r="AJ26" s="285" t="str">
        <f t="shared" ca="1" si="2"/>
        <v/>
      </c>
      <c r="AK26" s="107" t="str">
        <f t="shared" ca="1" si="5"/>
        <v/>
      </c>
      <c r="AL26" s="128" t="e">
        <f t="shared" ca="1" si="5"/>
        <v>#VALUE!</v>
      </c>
      <c r="AM26" s="285" t="str">
        <f t="shared" ca="1" si="2"/>
        <v/>
      </c>
      <c r="AN26" s="107" t="str">
        <f t="shared" ca="1" si="5"/>
        <v/>
      </c>
      <c r="AO26" s="128" t="e">
        <f t="shared" ca="1" si="5"/>
        <v>#VALUE!</v>
      </c>
      <c r="AP26" s="285" t="str">
        <f t="shared" ca="1" si="2"/>
        <v/>
      </c>
      <c r="AQ26" s="107" t="str">
        <f t="shared" ca="1" si="5"/>
        <v/>
      </c>
      <c r="AR26" s="128" t="e">
        <f t="shared" ca="1" si="5"/>
        <v>#VALUE!</v>
      </c>
      <c r="AS26" s="285" t="str">
        <f t="shared" ca="1" si="2"/>
        <v/>
      </c>
      <c r="AT26" s="107" t="str">
        <f t="shared" ca="1" si="5"/>
        <v/>
      </c>
      <c r="AU26" s="281" t="str">
        <f t="shared" ca="1" si="5"/>
        <v/>
      </c>
      <c r="AV26" s="120"/>
      <c r="AW26" s="110"/>
      <c r="AX26" s="3"/>
    </row>
    <row r="27" spans="1:50" s="131" customFormat="1" ht="30" customHeight="1" x14ac:dyDescent="0.25">
      <c r="A27" s="122" t="str">
        <f t="shared" ca="1" si="3"/>
        <v/>
      </c>
      <c r="B27" s="122" t="str">
        <f t="shared" ca="1" si="3"/>
        <v>ВК  04</v>
      </c>
      <c r="C27" s="123" t="str">
        <f t="shared" ca="1" si="3"/>
        <v>Дисципліна з Г-каталога 04</v>
      </c>
      <c r="D27" s="124" t="str">
        <f t="shared" ca="1" si="3"/>
        <v/>
      </c>
      <c r="E27" s="125" t="str">
        <f t="shared" ca="1" si="3"/>
        <v/>
      </c>
      <c r="F27" s="126" t="str">
        <f t="shared" ca="1" si="3"/>
        <v/>
      </c>
      <c r="G27" s="126">
        <f t="shared" ca="1" si="3"/>
        <v>2</v>
      </c>
      <c r="H27" s="126" t="str">
        <f t="shared" ca="1" si="3"/>
        <v/>
      </c>
      <c r="I27" s="126" t="str">
        <f t="shared" ca="1" si="3"/>
        <v/>
      </c>
      <c r="J27" s="126" t="str">
        <f t="shared" ca="1" si="3"/>
        <v/>
      </c>
      <c r="K27" s="126" t="str">
        <f t="shared" ca="1" si="3"/>
        <v/>
      </c>
      <c r="L27" s="126" t="str">
        <f t="shared" ca="1" si="3"/>
        <v/>
      </c>
      <c r="M27" s="126" t="str">
        <f t="shared" ca="1" si="3"/>
        <v/>
      </c>
      <c r="N27" s="126">
        <f t="shared" ca="1" si="3"/>
        <v>3</v>
      </c>
      <c r="O27" s="127">
        <f t="shared" ca="1" si="3"/>
        <v>90</v>
      </c>
      <c r="P27" s="126">
        <f t="shared" ref="P27:AE42" ca="1" si="6">IF(INDIRECT("Calc!R"&amp;ROW()&amp;"C"&amp;COLUMN(),0)=0,"",INDIRECT("Calc!R"&amp;ROW()&amp;"C"&amp;COLUMN(),0))</f>
        <v>30</v>
      </c>
      <c r="Q27" s="126">
        <f t="shared" ca="1" si="6"/>
        <v>15</v>
      </c>
      <c r="R27" s="126" t="str">
        <f t="shared" ca="1" si="6"/>
        <v/>
      </c>
      <c r="S27" s="126">
        <f t="shared" ca="1" si="6"/>
        <v>15</v>
      </c>
      <c r="T27" s="126" t="str">
        <f t="shared" ca="1" si="6"/>
        <v/>
      </c>
      <c r="U27" s="126" t="str">
        <f t="shared" ca="1" si="6"/>
        <v/>
      </c>
      <c r="V27" s="126">
        <f t="shared" ca="1" si="6"/>
        <v>60</v>
      </c>
      <c r="W27" s="128" t="e">
        <f t="shared" ca="1" si="6"/>
        <v>#VALUE!</v>
      </c>
      <c r="X27" s="285" t="str">
        <f t="shared" ca="1" si="6"/>
        <v/>
      </c>
      <c r="Y27" s="107" t="str">
        <f t="shared" ca="1" si="6"/>
        <v/>
      </c>
      <c r="Z27" s="128" t="e">
        <f t="shared" ca="1" si="6"/>
        <v>#VALUE!</v>
      </c>
      <c r="AA27" s="285">
        <f t="shared" ca="1" si="6"/>
        <v>6</v>
      </c>
      <c r="AB27" s="107">
        <f t="shared" ca="1" si="6"/>
        <v>3</v>
      </c>
      <c r="AC27" s="128" t="e">
        <f t="shared" ca="1" si="6"/>
        <v>#VALUE!</v>
      </c>
      <c r="AD27" s="285" t="str">
        <f t="shared" ref="AD27:AD42" ca="1" si="7">IF(INDIRECT("Calc!R"&amp;ROW()&amp;"C"&amp;COLUMN(),0)=0,"",INDIRECT("Calc!R"&amp;ROW()&amp;"C"&amp;COLUMN(),0))</f>
        <v/>
      </c>
      <c r="AE27" s="107" t="str">
        <f t="shared" ca="1" si="6"/>
        <v/>
      </c>
      <c r="AF27" s="128" t="e">
        <f t="shared" ca="1" si="4"/>
        <v>#VALUE!</v>
      </c>
      <c r="AG27" s="285" t="str">
        <f t="shared" ref="AG27:AG90" ca="1" si="8">IF(INDIRECT("Calc!R"&amp;ROW()&amp;"C"&amp;COLUMN(),0)=0,"",INDIRECT("Calc!R"&amp;ROW()&amp;"C"&amp;COLUMN(),0))</f>
        <v/>
      </c>
      <c r="AH27" s="107" t="str">
        <f t="shared" ca="1" si="5"/>
        <v/>
      </c>
      <c r="AI27" s="128" t="e">
        <f t="shared" ca="1" si="5"/>
        <v>#VALUE!</v>
      </c>
      <c r="AJ27" s="285" t="str">
        <f t="shared" ref="AJ27:AJ90" ca="1" si="9">IF(INDIRECT("Calc!R"&amp;ROW()&amp;"C"&amp;COLUMN(),0)=0,"",INDIRECT("Calc!R"&amp;ROW()&amp;"C"&amp;COLUMN(),0))</f>
        <v/>
      </c>
      <c r="AK27" s="107" t="str">
        <f t="shared" ca="1" si="5"/>
        <v/>
      </c>
      <c r="AL27" s="128" t="e">
        <f t="shared" ca="1" si="5"/>
        <v>#VALUE!</v>
      </c>
      <c r="AM27" s="285" t="str">
        <f t="shared" ref="AM27:AM90" ca="1" si="10">IF(INDIRECT("Calc!R"&amp;ROW()&amp;"C"&amp;COLUMN(),0)=0,"",INDIRECT("Calc!R"&amp;ROW()&amp;"C"&amp;COLUMN(),0))</f>
        <v/>
      </c>
      <c r="AN27" s="107" t="str">
        <f t="shared" ca="1" si="5"/>
        <v/>
      </c>
      <c r="AO27" s="128" t="e">
        <f t="shared" ca="1" si="5"/>
        <v>#VALUE!</v>
      </c>
      <c r="AP27" s="285" t="str">
        <f t="shared" ref="AP27:AP90" ca="1" si="11">IF(INDIRECT("Calc!R"&amp;ROW()&amp;"C"&amp;COLUMN(),0)=0,"",INDIRECT("Calc!R"&amp;ROW()&amp;"C"&amp;COLUMN(),0))</f>
        <v/>
      </c>
      <c r="AQ27" s="107" t="str">
        <f t="shared" ca="1" si="5"/>
        <v/>
      </c>
      <c r="AR27" s="128" t="e">
        <f t="shared" ca="1" si="5"/>
        <v>#VALUE!</v>
      </c>
      <c r="AS27" s="285" t="str">
        <f t="shared" ref="AS27:AS90" ca="1" si="12">IF(INDIRECT("Calc!R"&amp;ROW()&amp;"C"&amp;COLUMN(),0)=0,"",INDIRECT("Calc!R"&amp;ROW()&amp;"C"&amp;COLUMN(),0))</f>
        <v/>
      </c>
      <c r="AT27" s="107" t="str">
        <f t="shared" ca="1" si="5"/>
        <v/>
      </c>
      <c r="AU27" s="281" t="str">
        <f t="shared" ca="1" si="5"/>
        <v/>
      </c>
      <c r="AV27" s="130"/>
      <c r="AW27" s="106"/>
    </row>
    <row r="28" spans="1:50" s="131" customFormat="1" ht="30" customHeight="1" x14ac:dyDescent="0.25">
      <c r="A28" s="122" t="str">
        <f t="shared" ref="A28:P43" ca="1" si="13">IF(INDIRECT("Calc!R"&amp;ROW()&amp;"C"&amp;COLUMN(),0)=0,"",INDIRECT("Calc!R"&amp;ROW()&amp;"C"&amp;COLUMN(),0))</f>
        <v/>
      </c>
      <c r="B28" s="122" t="str">
        <f t="shared" ca="1" si="13"/>
        <v>ВК  05</v>
      </c>
      <c r="C28" s="123" t="str">
        <f t="shared" ca="1" si="13"/>
        <v>Дисципліна з Г-каталога 05</v>
      </c>
      <c r="D28" s="124" t="str">
        <f t="shared" ca="1" si="13"/>
        <v/>
      </c>
      <c r="E28" s="125" t="str">
        <f t="shared" ca="1" si="13"/>
        <v/>
      </c>
      <c r="F28" s="126" t="str">
        <f t="shared" ca="1" si="13"/>
        <v/>
      </c>
      <c r="G28" s="126">
        <f t="shared" ca="1" si="13"/>
        <v>2</v>
      </c>
      <c r="H28" s="126" t="str">
        <f t="shared" ca="1" si="13"/>
        <v/>
      </c>
      <c r="I28" s="126" t="str">
        <f t="shared" ca="1" si="13"/>
        <v/>
      </c>
      <c r="J28" s="126" t="str">
        <f t="shared" ca="1" si="13"/>
        <v/>
      </c>
      <c r="K28" s="126" t="str">
        <f t="shared" ca="1" si="13"/>
        <v/>
      </c>
      <c r="L28" s="126" t="str">
        <f t="shared" ca="1" si="13"/>
        <v/>
      </c>
      <c r="M28" s="126" t="str">
        <f t="shared" ca="1" si="13"/>
        <v/>
      </c>
      <c r="N28" s="126">
        <f t="shared" ca="1" si="13"/>
        <v>3</v>
      </c>
      <c r="O28" s="127">
        <f t="shared" ca="1" si="13"/>
        <v>90</v>
      </c>
      <c r="P28" s="126">
        <f t="shared" ca="1" si="13"/>
        <v>30</v>
      </c>
      <c r="Q28" s="126">
        <f t="shared" ca="1" si="6"/>
        <v>15</v>
      </c>
      <c r="R28" s="126" t="str">
        <f t="shared" ca="1" si="6"/>
        <v/>
      </c>
      <c r="S28" s="126">
        <f t="shared" ca="1" si="6"/>
        <v>15</v>
      </c>
      <c r="T28" s="126" t="str">
        <f t="shared" ca="1" si="6"/>
        <v/>
      </c>
      <c r="U28" s="126" t="str">
        <f t="shared" ca="1" si="6"/>
        <v/>
      </c>
      <c r="V28" s="126">
        <f t="shared" ca="1" si="6"/>
        <v>60</v>
      </c>
      <c r="W28" s="128" t="e">
        <f t="shared" ca="1" si="6"/>
        <v>#VALUE!</v>
      </c>
      <c r="X28" s="285" t="str">
        <f t="shared" ca="1" si="6"/>
        <v/>
      </c>
      <c r="Y28" s="107" t="str">
        <f t="shared" ca="1" si="6"/>
        <v/>
      </c>
      <c r="Z28" s="128" t="e">
        <f t="shared" ca="1" si="6"/>
        <v>#VALUE!</v>
      </c>
      <c r="AA28" s="285">
        <f t="shared" ca="1" si="6"/>
        <v>6</v>
      </c>
      <c r="AB28" s="107">
        <f t="shared" ca="1" si="6"/>
        <v>3</v>
      </c>
      <c r="AC28" s="128" t="e">
        <f t="shared" ca="1" si="6"/>
        <v>#VALUE!</v>
      </c>
      <c r="AD28" s="285" t="str">
        <f t="shared" ca="1" si="7"/>
        <v/>
      </c>
      <c r="AE28" s="107" t="str">
        <f t="shared" ca="1" si="6"/>
        <v/>
      </c>
      <c r="AF28" s="128" t="e">
        <f t="shared" ca="1" si="4"/>
        <v>#VALUE!</v>
      </c>
      <c r="AG28" s="285" t="str">
        <f t="shared" ca="1" si="8"/>
        <v/>
      </c>
      <c r="AH28" s="107" t="str">
        <f t="shared" ca="1" si="5"/>
        <v/>
      </c>
      <c r="AI28" s="128" t="e">
        <f t="shared" ca="1" si="5"/>
        <v>#VALUE!</v>
      </c>
      <c r="AJ28" s="285" t="str">
        <f t="shared" ca="1" si="9"/>
        <v/>
      </c>
      <c r="AK28" s="107" t="str">
        <f t="shared" ca="1" si="5"/>
        <v/>
      </c>
      <c r="AL28" s="128" t="e">
        <f t="shared" ca="1" si="5"/>
        <v>#VALUE!</v>
      </c>
      <c r="AM28" s="285" t="str">
        <f t="shared" ca="1" si="10"/>
        <v/>
      </c>
      <c r="AN28" s="107" t="str">
        <f t="shared" ca="1" si="5"/>
        <v/>
      </c>
      <c r="AO28" s="128" t="e">
        <f t="shared" ca="1" si="5"/>
        <v>#VALUE!</v>
      </c>
      <c r="AP28" s="285" t="str">
        <f t="shared" ca="1" si="11"/>
        <v/>
      </c>
      <c r="AQ28" s="107" t="str">
        <f t="shared" ca="1" si="5"/>
        <v/>
      </c>
      <c r="AR28" s="128" t="e">
        <f t="shared" ca="1" si="5"/>
        <v>#VALUE!</v>
      </c>
      <c r="AS28" s="285" t="str">
        <f t="shared" ca="1" si="12"/>
        <v/>
      </c>
      <c r="AT28" s="107" t="str">
        <f t="shared" ca="1" si="5"/>
        <v/>
      </c>
      <c r="AU28" s="281" t="str">
        <f t="shared" ca="1" si="5"/>
        <v/>
      </c>
      <c r="AV28" s="130"/>
      <c r="AW28" s="106"/>
    </row>
    <row r="29" spans="1:50" s="131" customFormat="1" ht="30" customHeight="1" x14ac:dyDescent="0.25">
      <c r="A29" s="122" t="str">
        <f t="shared" ca="1" si="13"/>
        <v/>
      </c>
      <c r="B29" s="122" t="str">
        <f t="shared" ca="1" si="13"/>
        <v>ВК  06</v>
      </c>
      <c r="C29" s="123" t="str">
        <f t="shared" ca="1" si="13"/>
        <v>Дисципліна з Г-каталога 06</v>
      </c>
      <c r="D29" s="124" t="str">
        <f t="shared" ca="1" si="13"/>
        <v/>
      </c>
      <c r="E29" s="125" t="str">
        <f t="shared" ca="1" si="13"/>
        <v/>
      </c>
      <c r="F29" s="126" t="str">
        <f t="shared" ca="1" si="13"/>
        <v/>
      </c>
      <c r="G29" s="126">
        <f t="shared" ca="1" si="13"/>
        <v>2</v>
      </c>
      <c r="H29" s="126" t="str">
        <f t="shared" ca="1" si="13"/>
        <v/>
      </c>
      <c r="I29" s="126" t="str">
        <f t="shared" ca="1" si="13"/>
        <v/>
      </c>
      <c r="J29" s="126" t="str">
        <f t="shared" ca="1" si="13"/>
        <v/>
      </c>
      <c r="K29" s="126" t="str">
        <f t="shared" ca="1" si="13"/>
        <v/>
      </c>
      <c r="L29" s="126" t="str">
        <f t="shared" ca="1" si="13"/>
        <v/>
      </c>
      <c r="M29" s="126" t="str">
        <f t="shared" ca="1" si="13"/>
        <v/>
      </c>
      <c r="N29" s="126">
        <f t="shared" ca="1" si="13"/>
        <v>4</v>
      </c>
      <c r="O29" s="127">
        <f t="shared" ca="1" si="13"/>
        <v>120</v>
      </c>
      <c r="P29" s="126">
        <f t="shared" ca="1" si="13"/>
        <v>45</v>
      </c>
      <c r="Q29" s="126">
        <f t="shared" ca="1" si="6"/>
        <v>15</v>
      </c>
      <c r="R29" s="126" t="str">
        <f t="shared" ca="1" si="6"/>
        <v/>
      </c>
      <c r="S29" s="126">
        <f t="shared" ca="1" si="6"/>
        <v>30</v>
      </c>
      <c r="T29" s="126" t="str">
        <f t="shared" ca="1" si="6"/>
        <v/>
      </c>
      <c r="U29" s="126" t="str">
        <f t="shared" ca="1" si="6"/>
        <v/>
      </c>
      <c r="V29" s="126">
        <f t="shared" ca="1" si="6"/>
        <v>75</v>
      </c>
      <c r="W29" s="128" t="e">
        <f t="shared" ca="1" si="6"/>
        <v>#VALUE!</v>
      </c>
      <c r="X29" s="285" t="str">
        <f t="shared" ca="1" si="6"/>
        <v/>
      </c>
      <c r="Y29" s="107" t="str">
        <f t="shared" ca="1" si="6"/>
        <v/>
      </c>
      <c r="Z29" s="128" t="e">
        <f t="shared" ca="1" si="6"/>
        <v>#VALUE!</v>
      </c>
      <c r="AA29" s="285">
        <f t="shared" ca="1" si="6"/>
        <v>10</v>
      </c>
      <c r="AB29" s="107">
        <f t="shared" ca="1" si="6"/>
        <v>4</v>
      </c>
      <c r="AC29" s="128" t="e">
        <f t="shared" ca="1" si="6"/>
        <v>#VALUE!</v>
      </c>
      <c r="AD29" s="285" t="str">
        <f t="shared" ca="1" si="7"/>
        <v/>
      </c>
      <c r="AE29" s="107" t="str">
        <f t="shared" ca="1" si="6"/>
        <v/>
      </c>
      <c r="AF29" s="128" t="e">
        <f t="shared" ca="1" si="4"/>
        <v>#VALUE!</v>
      </c>
      <c r="AG29" s="285" t="str">
        <f t="shared" ca="1" si="8"/>
        <v/>
      </c>
      <c r="AH29" s="107" t="str">
        <f t="shared" ref="AH29:AU41" ca="1" si="14">IF(INDIRECT("Calc!R"&amp;ROW()&amp;"C"&amp;COLUMN(),0)=0,"",INDIRECT("Calc!R"&amp;ROW()&amp;"C"&amp;COLUMN(),0))</f>
        <v/>
      </c>
      <c r="AI29" s="128" t="e">
        <f t="shared" ca="1" si="14"/>
        <v>#VALUE!</v>
      </c>
      <c r="AJ29" s="285" t="str">
        <f t="shared" ca="1" si="9"/>
        <v/>
      </c>
      <c r="AK29" s="107" t="str">
        <f t="shared" ca="1" si="14"/>
        <v/>
      </c>
      <c r="AL29" s="128" t="e">
        <f t="shared" ca="1" si="14"/>
        <v>#VALUE!</v>
      </c>
      <c r="AM29" s="285" t="str">
        <f t="shared" ca="1" si="10"/>
        <v/>
      </c>
      <c r="AN29" s="107" t="str">
        <f t="shared" ca="1" si="14"/>
        <v/>
      </c>
      <c r="AO29" s="128" t="e">
        <f t="shared" ca="1" si="14"/>
        <v>#VALUE!</v>
      </c>
      <c r="AP29" s="285" t="str">
        <f t="shared" ca="1" si="11"/>
        <v/>
      </c>
      <c r="AQ29" s="107" t="str">
        <f t="shared" ca="1" si="14"/>
        <v/>
      </c>
      <c r="AR29" s="128" t="e">
        <f t="shared" ca="1" si="14"/>
        <v>#VALUE!</v>
      </c>
      <c r="AS29" s="285" t="str">
        <f t="shared" ca="1" si="12"/>
        <v/>
      </c>
      <c r="AT29" s="107" t="str">
        <f t="shared" ca="1" si="14"/>
        <v/>
      </c>
      <c r="AU29" s="281" t="str">
        <f t="shared" ca="1" si="14"/>
        <v/>
      </c>
      <c r="AV29" s="130"/>
      <c r="AW29" s="106"/>
    </row>
    <row r="30" spans="1:50" s="131" customFormat="1" ht="30" customHeight="1" x14ac:dyDescent="0.25">
      <c r="A30" s="122" t="str">
        <f t="shared" ca="1" si="13"/>
        <v/>
      </c>
      <c r="B30" s="122" t="str">
        <f t="shared" ca="1" si="13"/>
        <v/>
      </c>
      <c r="C30" s="123" t="str">
        <f t="shared" ca="1" si="13"/>
        <v xml:space="preserve">  Всього за ВИБІРКОВОЮ ЧАСТИНОЮ</v>
      </c>
      <c r="D30" s="124" t="str">
        <f t="shared" ca="1" si="13"/>
        <v/>
      </c>
      <c r="E30" s="125" t="str">
        <f t="shared" ca="1" si="13"/>
        <v/>
      </c>
      <c r="F30" s="126" t="str">
        <f t="shared" ca="1" si="13"/>
        <v/>
      </c>
      <c r="G30" s="126" t="str">
        <f t="shared" ca="1" si="13"/>
        <v/>
      </c>
      <c r="H30" s="126" t="str">
        <f t="shared" ca="1" si="13"/>
        <v/>
      </c>
      <c r="I30" s="126" t="str">
        <f t="shared" ca="1" si="13"/>
        <v/>
      </c>
      <c r="J30" s="126" t="str">
        <f t="shared" ca="1" si="13"/>
        <v/>
      </c>
      <c r="K30" s="126" t="str">
        <f t="shared" ca="1" si="13"/>
        <v/>
      </c>
      <c r="L30" s="126" t="str">
        <f t="shared" ca="1" si="13"/>
        <v/>
      </c>
      <c r="M30" s="126" t="str">
        <f t="shared" ca="1" si="13"/>
        <v/>
      </c>
      <c r="N30" s="126">
        <f t="shared" ca="1" si="13"/>
        <v>25</v>
      </c>
      <c r="O30" s="127">
        <f t="shared" ca="1" si="13"/>
        <v>750</v>
      </c>
      <c r="P30" s="126">
        <f t="shared" ca="1" si="13"/>
        <v>285</v>
      </c>
      <c r="Q30" s="126">
        <f t="shared" ca="1" si="6"/>
        <v>135</v>
      </c>
      <c r="R30" s="126">
        <f t="shared" ca="1" si="6"/>
        <v>15</v>
      </c>
      <c r="S30" s="126">
        <f t="shared" ca="1" si="6"/>
        <v>135</v>
      </c>
      <c r="T30" s="126" t="str">
        <f t="shared" ca="1" si="6"/>
        <v/>
      </c>
      <c r="U30" s="126" t="str">
        <f t="shared" ca="1" si="6"/>
        <v/>
      </c>
      <c r="V30" s="126">
        <f t="shared" ca="1" si="6"/>
        <v>465</v>
      </c>
      <c r="W30" s="128" t="e">
        <f t="shared" ca="1" si="6"/>
        <v>#VALUE!</v>
      </c>
      <c r="X30" s="285" t="e">
        <f t="shared" ca="1" si="6"/>
        <v>#VALUE!</v>
      </c>
      <c r="Y30" s="107">
        <f t="shared" ca="1" si="6"/>
        <v>12</v>
      </c>
      <c r="Z30" s="128" t="e">
        <f t="shared" ca="1" si="6"/>
        <v>#VALUE!</v>
      </c>
      <c r="AA30" s="285" t="e">
        <f t="shared" ca="1" si="6"/>
        <v>#VALUE!</v>
      </c>
      <c r="AB30" s="107">
        <f t="shared" ca="1" si="6"/>
        <v>13</v>
      </c>
      <c r="AC30" s="128" t="e">
        <f t="shared" ca="1" si="6"/>
        <v>#VALUE!</v>
      </c>
      <c r="AD30" s="285" t="e">
        <f t="shared" ca="1" si="7"/>
        <v>#VALUE!</v>
      </c>
      <c r="AE30" s="107" t="str">
        <f t="shared" ca="1" si="6"/>
        <v/>
      </c>
      <c r="AF30" s="128" t="e">
        <f t="shared" ca="1" si="4"/>
        <v>#VALUE!</v>
      </c>
      <c r="AG30" s="285" t="e">
        <f t="shared" ca="1" si="8"/>
        <v>#VALUE!</v>
      </c>
      <c r="AH30" s="107" t="str">
        <f t="shared" ca="1" si="14"/>
        <v/>
      </c>
      <c r="AI30" s="128" t="e">
        <f t="shared" ca="1" si="14"/>
        <v>#VALUE!</v>
      </c>
      <c r="AJ30" s="285" t="e">
        <f t="shared" ca="1" si="9"/>
        <v>#VALUE!</v>
      </c>
      <c r="AK30" s="107" t="str">
        <f t="shared" ca="1" si="14"/>
        <v/>
      </c>
      <c r="AL30" s="128" t="e">
        <f t="shared" ca="1" si="14"/>
        <v>#VALUE!</v>
      </c>
      <c r="AM30" s="285" t="e">
        <f t="shared" ca="1" si="10"/>
        <v>#VALUE!</v>
      </c>
      <c r="AN30" s="107" t="str">
        <f t="shared" ca="1" si="14"/>
        <v/>
      </c>
      <c r="AO30" s="128" t="e">
        <f t="shared" ca="1" si="14"/>
        <v>#VALUE!</v>
      </c>
      <c r="AP30" s="285" t="e">
        <f t="shared" ca="1" si="11"/>
        <v>#VALUE!</v>
      </c>
      <c r="AQ30" s="107" t="str">
        <f t="shared" ca="1" si="14"/>
        <v/>
      </c>
      <c r="AR30" s="128" t="e">
        <f t="shared" ca="1" si="14"/>
        <v>#VALUE!</v>
      </c>
      <c r="AS30" s="285" t="e">
        <f t="shared" ca="1" si="12"/>
        <v>#VALUE!</v>
      </c>
      <c r="AT30" s="107" t="str">
        <f t="shared" ca="1" si="14"/>
        <v/>
      </c>
      <c r="AU30" s="281" t="str">
        <f t="shared" ca="1" si="14"/>
        <v/>
      </c>
      <c r="AV30" s="130"/>
      <c r="AW30" s="106"/>
    </row>
    <row r="31" spans="1:50" s="131" customFormat="1" ht="30" customHeight="1" x14ac:dyDescent="0.25">
      <c r="A31" s="122" t="str">
        <f t="shared" ca="1" si="13"/>
        <v/>
      </c>
      <c r="B31" s="122" t="str">
        <f t="shared" ca="1" si="13"/>
        <v/>
      </c>
      <c r="C31" s="123" t="str">
        <f t="shared" ca="1" si="13"/>
        <v xml:space="preserve">  Разом за навчальним планом</v>
      </c>
      <c r="D31" s="124" t="str">
        <f t="shared" ca="1" si="13"/>
        <v/>
      </c>
      <c r="E31" s="125" t="str">
        <f t="shared" ca="1" si="13"/>
        <v/>
      </c>
      <c r="F31" s="126" t="e">
        <f t="shared" ca="1" si="13"/>
        <v>#N/A</v>
      </c>
      <c r="G31" s="126" t="e">
        <f t="shared" ca="1" si="13"/>
        <v>#N/A</v>
      </c>
      <c r="H31" s="126" t="e">
        <f t="shared" ca="1" si="13"/>
        <v>#N/A</v>
      </c>
      <c r="I31" s="126" t="e">
        <f t="shared" ca="1" si="13"/>
        <v>#N/A</v>
      </c>
      <c r="J31" s="126" t="str">
        <f t="shared" ca="1" si="13"/>
        <v/>
      </c>
      <c r="K31" s="126" t="str">
        <f t="shared" ca="1" si="13"/>
        <v/>
      </c>
      <c r="L31" s="126" t="str">
        <f t="shared" ca="1" si="13"/>
        <v/>
      </c>
      <c r="M31" s="126" t="str">
        <f t="shared" ca="1" si="13"/>
        <v/>
      </c>
      <c r="N31" s="126" t="str">
        <f t="shared" ca="1" si="13"/>
        <v/>
      </c>
      <c r="O31" s="127" t="str">
        <f t="shared" ca="1" si="13"/>
        <v/>
      </c>
      <c r="P31" s="126" t="str">
        <f t="shared" ca="1" si="13"/>
        <v/>
      </c>
      <c r="Q31" s="126" t="str">
        <f t="shared" ca="1" si="6"/>
        <v/>
      </c>
      <c r="R31" s="126" t="str">
        <f t="shared" ca="1" si="6"/>
        <v/>
      </c>
      <c r="S31" s="126" t="str">
        <f t="shared" ca="1" si="6"/>
        <v/>
      </c>
      <c r="T31" s="126" t="str">
        <f t="shared" ca="1" si="6"/>
        <v/>
      </c>
      <c r="U31" s="126" t="str">
        <f t="shared" ca="1" si="6"/>
        <v/>
      </c>
      <c r="V31" s="126" t="str">
        <f t="shared" ca="1" si="6"/>
        <v/>
      </c>
      <c r="W31" s="128" t="e">
        <f t="shared" ca="1" si="6"/>
        <v>#VALUE!</v>
      </c>
      <c r="X31" s="285" t="e">
        <f t="shared" ca="1" si="6"/>
        <v>#VALUE!</v>
      </c>
      <c r="Y31" s="107">
        <f t="shared" ca="1" si="6"/>
        <v>30</v>
      </c>
      <c r="Z31" s="128" t="e">
        <f t="shared" ca="1" si="6"/>
        <v>#VALUE!</v>
      </c>
      <c r="AA31" s="285" t="e">
        <f t="shared" ca="1" si="6"/>
        <v>#VALUE!</v>
      </c>
      <c r="AB31" s="107">
        <f t="shared" ca="1" si="6"/>
        <v>30</v>
      </c>
      <c r="AC31" s="128" t="e">
        <f t="shared" ca="1" si="6"/>
        <v>#VALUE!</v>
      </c>
      <c r="AD31" s="285" t="e">
        <f t="shared" ca="1" si="7"/>
        <v>#VALUE!</v>
      </c>
      <c r="AE31" s="107">
        <f t="shared" ca="1" si="6"/>
        <v>30</v>
      </c>
      <c r="AF31" s="128" t="e">
        <f t="shared" ca="1" si="4"/>
        <v>#VALUE!</v>
      </c>
      <c r="AG31" s="285" t="e">
        <f t="shared" ca="1" si="8"/>
        <v>#VALUE!</v>
      </c>
      <c r="AH31" s="107" t="str">
        <f t="shared" ca="1" si="14"/>
        <v/>
      </c>
      <c r="AI31" s="128" t="e">
        <f t="shared" ca="1" si="14"/>
        <v>#VALUE!</v>
      </c>
      <c r="AJ31" s="285" t="e">
        <f t="shared" ca="1" si="9"/>
        <v>#VALUE!</v>
      </c>
      <c r="AK31" s="107" t="str">
        <f t="shared" ca="1" si="14"/>
        <v/>
      </c>
      <c r="AL31" s="128" t="e">
        <f t="shared" ca="1" si="14"/>
        <v>#VALUE!</v>
      </c>
      <c r="AM31" s="285" t="e">
        <f t="shared" ca="1" si="10"/>
        <v>#VALUE!</v>
      </c>
      <c r="AN31" s="107" t="str">
        <f t="shared" ca="1" si="14"/>
        <v/>
      </c>
      <c r="AO31" s="128" t="e">
        <f t="shared" ca="1" si="14"/>
        <v>#VALUE!</v>
      </c>
      <c r="AP31" s="285" t="e">
        <f t="shared" ca="1" si="11"/>
        <v>#VALUE!</v>
      </c>
      <c r="AQ31" s="107" t="str">
        <f t="shared" ca="1" si="14"/>
        <v/>
      </c>
      <c r="AR31" s="128" t="e">
        <f t="shared" ca="1" si="14"/>
        <v>#VALUE!</v>
      </c>
      <c r="AS31" s="285" t="e">
        <f t="shared" ca="1" si="12"/>
        <v>#VALUE!</v>
      </c>
      <c r="AT31" s="107" t="str">
        <f t="shared" ca="1" si="14"/>
        <v/>
      </c>
      <c r="AU31" s="281" t="str">
        <f t="shared" ca="1" si="14"/>
        <v/>
      </c>
      <c r="AV31" s="130"/>
      <c r="AW31" s="106"/>
    </row>
    <row r="32" spans="1:50" s="131" customFormat="1" ht="30" customHeight="1" x14ac:dyDescent="0.25">
      <c r="A32" s="122" t="str">
        <f t="shared" ca="1" si="13"/>
        <v/>
      </c>
      <c r="B32" s="122" t="str">
        <f t="shared" ca="1" si="13"/>
        <v xml:space="preserve">  </v>
      </c>
      <c r="C32" s="123" t="str">
        <f t="shared" ca="1" si="13"/>
        <v/>
      </c>
      <c r="D32" s="124" t="str">
        <f t="shared" ca="1" si="13"/>
        <v/>
      </c>
      <c r="E32" s="125" t="str">
        <f t="shared" ca="1" si="13"/>
        <v/>
      </c>
      <c r="F32" s="126" t="str">
        <f t="shared" ca="1" si="13"/>
        <v/>
      </c>
      <c r="G32" s="126" t="str">
        <f t="shared" ca="1" si="13"/>
        <v/>
      </c>
      <c r="H32" s="126" t="str">
        <f t="shared" ca="1" si="13"/>
        <v/>
      </c>
      <c r="I32" s="126" t="str">
        <f t="shared" ca="1" si="13"/>
        <v/>
      </c>
      <c r="J32" s="126" t="str">
        <f t="shared" ca="1" si="13"/>
        <v/>
      </c>
      <c r="K32" s="126" t="str">
        <f t="shared" ca="1" si="13"/>
        <v/>
      </c>
      <c r="L32" s="126" t="str">
        <f t="shared" ca="1" si="13"/>
        <v/>
      </c>
      <c r="M32" s="126" t="str">
        <f t="shared" ca="1" si="13"/>
        <v/>
      </c>
      <c r="N32" s="126" t="str">
        <f t="shared" ca="1" si="13"/>
        <v/>
      </c>
      <c r="O32" s="127" t="str">
        <f t="shared" ca="1" si="13"/>
        <v/>
      </c>
      <c r="P32" s="126" t="str">
        <f t="shared" ca="1" si="13"/>
        <v/>
      </c>
      <c r="Q32" s="126" t="e">
        <f t="shared" ca="1" si="6"/>
        <v>#VALUE!</v>
      </c>
      <c r="R32" s="126" t="e">
        <f t="shared" ca="1" si="6"/>
        <v>#VALUE!</v>
      </c>
      <c r="S32" s="126" t="e">
        <f t="shared" ca="1" si="6"/>
        <v>#VALUE!</v>
      </c>
      <c r="T32" s="126" t="e">
        <f t="shared" ca="1" si="6"/>
        <v>#VALUE!</v>
      </c>
      <c r="U32" s="126" t="str">
        <f t="shared" ca="1" si="6"/>
        <v/>
      </c>
      <c r="V32" s="126" t="str">
        <f t="shared" ca="1" si="6"/>
        <v/>
      </c>
      <c r="W32" s="128" t="str">
        <f t="shared" ca="1" si="6"/>
        <v/>
      </c>
      <c r="X32" s="285" t="str">
        <f t="shared" ca="1" si="6"/>
        <v/>
      </c>
      <c r="Y32" s="107" t="str">
        <f t="shared" ca="1" si="6"/>
        <v/>
      </c>
      <c r="Z32" s="128" t="str">
        <f t="shared" ca="1" si="6"/>
        <v/>
      </c>
      <c r="AA32" s="285" t="str">
        <f t="shared" ca="1" si="6"/>
        <v/>
      </c>
      <c r="AB32" s="107" t="str">
        <f t="shared" ca="1" si="6"/>
        <v/>
      </c>
      <c r="AC32" s="128" t="str">
        <f t="shared" ca="1" si="6"/>
        <v/>
      </c>
      <c r="AD32" s="285" t="str">
        <f t="shared" ca="1" si="7"/>
        <v/>
      </c>
      <c r="AE32" s="107" t="str">
        <f t="shared" ca="1" si="6"/>
        <v/>
      </c>
      <c r="AF32" s="128" t="str">
        <f t="shared" ca="1" si="4"/>
        <v/>
      </c>
      <c r="AG32" s="285" t="str">
        <f t="shared" ca="1" si="8"/>
        <v/>
      </c>
      <c r="AH32" s="107" t="str">
        <f t="shared" ca="1" si="14"/>
        <v/>
      </c>
      <c r="AI32" s="128" t="str">
        <f t="shared" ca="1" si="14"/>
        <v/>
      </c>
      <c r="AJ32" s="285" t="str">
        <f t="shared" ca="1" si="9"/>
        <v/>
      </c>
      <c r="AK32" s="107" t="str">
        <f t="shared" ca="1" si="14"/>
        <v/>
      </c>
      <c r="AL32" s="128" t="str">
        <f t="shared" ca="1" si="14"/>
        <v/>
      </c>
      <c r="AM32" s="285" t="str">
        <f t="shared" ca="1" si="10"/>
        <v/>
      </c>
      <c r="AN32" s="107" t="str">
        <f t="shared" ca="1" si="14"/>
        <v/>
      </c>
      <c r="AO32" s="128" t="str">
        <f t="shared" ca="1" si="14"/>
        <v/>
      </c>
      <c r="AP32" s="285" t="str">
        <f t="shared" ca="1" si="11"/>
        <v/>
      </c>
      <c r="AQ32" s="107" t="str">
        <f t="shared" ca="1" si="14"/>
        <v/>
      </c>
      <c r="AR32" s="128" t="str">
        <f t="shared" ca="1" si="14"/>
        <v/>
      </c>
      <c r="AS32" s="285" t="str">
        <f t="shared" ca="1" si="12"/>
        <v/>
      </c>
      <c r="AT32" s="107" t="str">
        <f t="shared" ca="1" si="14"/>
        <v/>
      </c>
      <c r="AU32" s="281" t="str">
        <f t="shared" ca="1" si="14"/>
        <v/>
      </c>
      <c r="AV32" s="130"/>
      <c r="AW32" s="106"/>
    </row>
    <row r="33" spans="1:49" s="131" customFormat="1" ht="30" customHeight="1" x14ac:dyDescent="0.25">
      <c r="A33" s="122" t="str">
        <f t="shared" ca="1" si="13"/>
        <v/>
      </c>
      <c r="B33" s="122" t="str">
        <f t="shared" ca="1" si="13"/>
        <v xml:space="preserve">  </v>
      </c>
      <c r="C33" s="123" t="str">
        <f t="shared" ca="1" si="13"/>
        <v/>
      </c>
      <c r="D33" s="124" t="str">
        <f t="shared" ca="1" si="13"/>
        <v/>
      </c>
      <c r="E33" s="125" t="str">
        <f t="shared" ca="1" si="13"/>
        <v/>
      </c>
      <c r="F33" s="126" t="str">
        <f t="shared" ca="1" si="13"/>
        <v/>
      </c>
      <c r="G33" s="126" t="str">
        <f t="shared" ca="1" si="13"/>
        <v/>
      </c>
      <c r="H33" s="126" t="str">
        <f t="shared" ca="1" si="13"/>
        <v/>
      </c>
      <c r="I33" s="126" t="str">
        <f t="shared" ca="1" si="13"/>
        <v/>
      </c>
      <c r="J33" s="126" t="str">
        <f t="shared" ca="1" si="13"/>
        <v/>
      </c>
      <c r="K33" s="126" t="str">
        <f t="shared" ca="1" si="13"/>
        <v/>
      </c>
      <c r="L33" s="126" t="str">
        <f t="shared" ca="1" si="13"/>
        <v/>
      </c>
      <c r="M33" s="126" t="str">
        <f t="shared" ca="1" si="13"/>
        <v/>
      </c>
      <c r="N33" s="126" t="str">
        <f t="shared" ca="1" si="13"/>
        <v/>
      </c>
      <c r="O33" s="127" t="str">
        <f t="shared" ca="1" si="13"/>
        <v/>
      </c>
      <c r="P33" s="126" t="str">
        <f t="shared" ca="1" si="13"/>
        <v/>
      </c>
      <c r="Q33" s="126" t="e">
        <f t="shared" ca="1" si="6"/>
        <v>#VALUE!</v>
      </c>
      <c r="R33" s="126" t="e">
        <f t="shared" ca="1" si="6"/>
        <v>#VALUE!</v>
      </c>
      <c r="S33" s="126" t="e">
        <f t="shared" ca="1" si="6"/>
        <v>#VALUE!</v>
      </c>
      <c r="T33" s="126" t="e">
        <f t="shared" ca="1" si="6"/>
        <v>#VALUE!</v>
      </c>
      <c r="U33" s="126" t="str">
        <f t="shared" ca="1" si="6"/>
        <v/>
      </c>
      <c r="V33" s="126" t="str">
        <f t="shared" ca="1" si="6"/>
        <v/>
      </c>
      <c r="W33" s="128" t="str">
        <f t="shared" ca="1" si="6"/>
        <v/>
      </c>
      <c r="X33" s="285" t="str">
        <f t="shared" ca="1" si="6"/>
        <v/>
      </c>
      <c r="Y33" s="107" t="str">
        <f t="shared" ca="1" si="6"/>
        <v/>
      </c>
      <c r="Z33" s="128" t="str">
        <f t="shared" ca="1" si="6"/>
        <v/>
      </c>
      <c r="AA33" s="285" t="str">
        <f t="shared" ca="1" si="6"/>
        <v/>
      </c>
      <c r="AB33" s="107" t="str">
        <f t="shared" ca="1" si="6"/>
        <v/>
      </c>
      <c r="AC33" s="128" t="str">
        <f t="shared" ca="1" si="6"/>
        <v/>
      </c>
      <c r="AD33" s="285" t="str">
        <f t="shared" ca="1" si="7"/>
        <v/>
      </c>
      <c r="AE33" s="107" t="str">
        <f t="shared" ca="1" si="6"/>
        <v/>
      </c>
      <c r="AF33" s="128" t="str">
        <f t="shared" ca="1" si="4"/>
        <v/>
      </c>
      <c r="AG33" s="285" t="str">
        <f t="shared" ca="1" si="8"/>
        <v/>
      </c>
      <c r="AH33" s="107" t="str">
        <f t="shared" ca="1" si="14"/>
        <v/>
      </c>
      <c r="AI33" s="128" t="str">
        <f t="shared" ca="1" si="14"/>
        <v/>
      </c>
      <c r="AJ33" s="285" t="str">
        <f t="shared" ca="1" si="9"/>
        <v/>
      </c>
      <c r="AK33" s="107" t="str">
        <f t="shared" ca="1" si="14"/>
        <v/>
      </c>
      <c r="AL33" s="128" t="str">
        <f t="shared" ca="1" si="14"/>
        <v/>
      </c>
      <c r="AM33" s="285" t="str">
        <f t="shared" ca="1" si="10"/>
        <v/>
      </c>
      <c r="AN33" s="107" t="str">
        <f t="shared" ca="1" si="14"/>
        <v/>
      </c>
      <c r="AO33" s="128" t="str">
        <f t="shared" ca="1" si="14"/>
        <v/>
      </c>
      <c r="AP33" s="285" t="str">
        <f t="shared" ca="1" si="11"/>
        <v/>
      </c>
      <c r="AQ33" s="107" t="str">
        <f t="shared" ca="1" si="14"/>
        <v/>
      </c>
      <c r="AR33" s="128" t="str">
        <f t="shared" ca="1" si="14"/>
        <v/>
      </c>
      <c r="AS33" s="285" t="str">
        <f t="shared" ca="1" si="12"/>
        <v/>
      </c>
      <c r="AT33" s="107" t="str">
        <f t="shared" ca="1" si="14"/>
        <v/>
      </c>
      <c r="AU33" s="281" t="str">
        <f t="shared" ca="1" si="14"/>
        <v/>
      </c>
      <c r="AV33" s="130"/>
      <c r="AW33" s="106"/>
    </row>
    <row r="34" spans="1:49" s="131" customFormat="1" ht="30" customHeight="1" x14ac:dyDescent="0.25">
      <c r="A34" s="122" t="str">
        <f t="shared" ca="1" si="13"/>
        <v/>
      </c>
      <c r="B34" s="122" t="str">
        <f t="shared" ca="1" si="13"/>
        <v xml:space="preserve">  </v>
      </c>
      <c r="C34" s="123" t="str">
        <f t="shared" ca="1" si="13"/>
        <v/>
      </c>
      <c r="D34" s="124" t="str">
        <f t="shared" ca="1" si="13"/>
        <v/>
      </c>
      <c r="E34" s="125" t="str">
        <f t="shared" ca="1" si="13"/>
        <v/>
      </c>
      <c r="F34" s="126" t="str">
        <f t="shared" ca="1" si="13"/>
        <v/>
      </c>
      <c r="G34" s="126" t="str">
        <f t="shared" ca="1" si="13"/>
        <v/>
      </c>
      <c r="H34" s="126" t="str">
        <f t="shared" ca="1" si="13"/>
        <v/>
      </c>
      <c r="I34" s="126" t="str">
        <f t="shared" ca="1" si="13"/>
        <v/>
      </c>
      <c r="J34" s="126" t="str">
        <f t="shared" ca="1" si="13"/>
        <v/>
      </c>
      <c r="K34" s="126" t="str">
        <f t="shared" ca="1" si="13"/>
        <v/>
      </c>
      <c r="L34" s="126" t="str">
        <f t="shared" ca="1" si="13"/>
        <v/>
      </c>
      <c r="M34" s="126" t="str">
        <f t="shared" ca="1" si="13"/>
        <v/>
      </c>
      <c r="N34" s="126" t="str">
        <f t="shared" ca="1" si="13"/>
        <v/>
      </c>
      <c r="O34" s="127" t="str">
        <f t="shared" ca="1" si="13"/>
        <v/>
      </c>
      <c r="P34" s="126" t="str">
        <f t="shared" ca="1" si="13"/>
        <v/>
      </c>
      <c r="Q34" s="126" t="e">
        <f t="shared" ca="1" si="6"/>
        <v>#VALUE!</v>
      </c>
      <c r="R34" s="126" t="e">
        <f t="shared" ca="1" si="6"/>
        <v>#VALUE!</v>
      </c>
      <c r="S34" s="126" t="e">
        <f t="shared" ca="1" si="6"/>
        <v>#VALUE!</v>
      </c>
      <c r="T34" s="126" t="e">
        <f t="shared" ca="1" si="6"/>
        <v>#VALUE!</v>
      </c>
      <c r="U34" s="126" t="str">
        <f t="shared" ca="1" si="6"/>
        <v/>
      </c>
      <c r="V34" s="126" t="str">
        <f t="shared" ca="1" si="6"/>
        <v/>
      </c>
      <c r="W34" s="128" t="str">
        <f t="shared" ca="1" si="6"/>
        <v/>
      </c>
      <c r="X34" s="285" t="str">
        <f t="shared" ca="1" si="6"/>
        <v/>
      </c>
      <c r="Y34" s="107" t="str">
        <f t="shared" ca="1" si="6"/>
        <v/>
      </c>
      <c r="Z34" s="128" t="str">
        <f t="shared" ca="1" si="6"/>
        <v/>
      </c>
      <c r="AA34" s="285" t="str">
        <f t="shared" ca="1" si="6"/>
        <v/>
      </c>
      <c r="AB34" s="107" t="str">
        <f t="shared" ca="1" si="6"/>
        <v/>
      </c>
      <c r="AC34" s="128" t="str">
        <f t="shared" ca="1" si="6"/>
        <v/>
      </c>
      <c r="AD34" s="285" t="str">
        <f t="shared" ca="1" si="7"/>
        <v/>
      </c>
      <c r="AE34" s="107" t="str">
        <f t="shared" ca="1" si="6"/>
        <v/>
      </c>
      <c r="AF34" s="128" t="str">
        <f t="shared" ca="1" si="4"/>
        <v/>
      </c>
      <c r="AG34" s="285" t="str">
        <f t="shared" ca="1" si="8"/>
        <v/>
      </c>
      <c r="AH34" s="107" t="str">
        <f t="shared" ca="1" si="14"/>
        <v/>
      </c>
      <c r="AI34" s="128" t="str">
        <f t="shared" ca="1" si="14"/>
        <v/>
      </c>
      <c r="AJ34" s="285" t="str">
        <f t="shared" ca="1" si="9"/>
        <v/>
      </c>
      <c r="AK34" s="107" t="str">
        <f t="shared" ca="1" si="14"/>
        <v/>
      </c>
      <c r="AL34" s="128" t="str">
        <f t="shared" ca="1" si="14"/>
        <v/>
      </c>
      <c r="AM34" s="285" t="str">
        <f t="shared" ca="1" si="10"/>
        <v/>
      </c>
      <c r="AN34" s="107" t="str">
        <f t="shared" ca="1" si="14"/>
        <v/>
      </c>
      <c r="AO34" s="128" t="str">
        <f t="shared" ca="1" si="14"/>
        <v/>
      </c>
      <c r="AP34" s="285" t="str">
        <f t="shared" ca="1" si="11"/>
        <v/>
      </c>
      <c r="AQ34" s="107" t="str">
        <f t="shared" ca="1" si="14"/>
        <v/>
      </c>
      <c r="AR34" s="128" t="str">
        <f t="shared" ca="1" si="14"/>
        <v/>
      </c>
      <c r="AS34" s="285" t="str">
        <f t="shared" ca="1" si="12"/>
        <v/>
      </c>
      <c r="AT34" s="107" t="str">
        <f t="shared" ca="1" si="14"/>
        <v/>
      </c>
      <c r="AU34" s="281" t="str">
        <f t="shared" ca="1" si="14"/>
        <v/>
      </c>
      <c r="AV34" s="130"/>
      <c r="AW34" s="106"/>
    </row>
    <row r="35" spans="1:49" s="131" customFormat="1" ht="30" customHeight="1" x14ac:dyDescent="0.25">
      <c r="A35" s="122" t="str">
        <f t="shared" ca="1" si="13"/>
        <v/>
      </c>
      <c r="B35" s="122" t="str">
        <f t="shared" ca="1" si="13"/>
        <v xml:space="preserve">  </v>
      </c>
      <c r="C35" s="123" t="str">
        <f t="shared" ca="1" si="13"/>
        <v/>
      </c>
      <c r="D35" s="124" t="str">
        <f t="shared" ca="1" si="13"/>
        <v/>
      </c>
      <c r="E35" s="125" t="str">
        <f t="shared" ca="1" si="13"/>
        <v/>
      </c>
      <c r="F35" s="126" t="str">
        <f t="shared" ca="1" si="13"/>
        <v/>
      </c>
      <c r="G35" s="126" t="str">
        <f t="shared" ca="1" si="13"/>
        <v/>
      </c>
      <c r="H35" s="126" t="str">
        <f t="shared" ca="1" si="13"/>
        <v/>
      </c>
      <c r="I35" s="126" t="str">
        <f t="shared" ca="1" si="13"/>
        <v/>
      </c>
      <c r="J35" s="126" t="str">
        <f t="shared" ca="1" si="13"/>
        <v/>
      </c>
      <c r="K35" s="126" t="str">
        <f t="shared" ca="1" si="13"/>
        <v/>
      </c>
      <c r="L35" s="126" t="str">
        <f t="shared" ca="1" si="13"/>
        <v/>
      </c>
      <c r="M35" s="126" t="str">
        <f t="shared" ca="1" si="13"/>
        <v/>
      </c>
      <c r="N35" s="126" t="str">
        <f t="shared" ca="1" si="13"/>
        <v/>
      </c>
      <c r="O35" s="127" t="str">
        <f t="shared" ca="1" si="13"/>
        <v/>
      </c>
      <c r="P35" s="126" t="str">
        <f t="shared" ca="1" si="13"/>
        <v/>
      </c>
      <c r="Q35" s="126" t="e">
        <f t="shared" ca="1" si="6"/>
        <v>#VALUE!</v>
      </c>
      <c r="R35" s="126" t="e">
        <f t="shared" ca="1" si="6"/>
        <v>#VALUE!</v>
      </c>
      <c r="S35" s="126" t="e">
        <f t="shared" ca="1" si="6"/>
        <v>#VALUE!</v>
      </c>
      <c r="T35" s="126" t="e">
        <f t="shared" ca="1" si="6"/>
        <v>#VALUE!</v>
      </c>
      <c r="U35" s="126" t="str">
        <f t="shared" ca="1" si="6"/>
        <v/>
      </c>
      <c r="V35" s="126" t="str">
        <f t="shared" ca="1" si="6"/>
        <v/>
      </c>
      <c r="W35" s="128" t="str">
        <f t="shared" ca="1" si="6"/>
        <v/>
      </c>
      <c r="X35" s="285" t="str">
        <f t="shared" ca="1" si="6"/>
        <v/>
      </c>
      <c r="Y35" s="107" t="str">
        <f t="shared" ca="1" si="6"/>
        <v/>
      </c>
      <c r="Z35" s="128" t="str">
        <f t="shared" ca="1" si="6"/>
        <v/>
      </c>
      <c r="AA35" s="285" t="str">
        <f t="shared" ca="1" si="6"/>
        <v/>
      </c>
      <c r="AB35" s="107" t="str">
        <f t="shared" ca="1" si="6"/>
        <v/>
      </c>
      <c r="AC35" s="128" t="str">
        <f t="shared" ca="1" si="6"/>
        <v/>
      </c>
      <c r="AD35" s="285" t="str">
        <f t="shared" ca="1" si="7"/>
        <v/>
      </c>
      <c r="AE35" s="107" t="str">
        <f t="shared" ca="1" si="6"/>
        <v/>
      </c>
      <c r="AF35" s="128" t="str">
        <f t="shared" ca="1" si="4"/>
        <v/>
      </c>
      <c r="AG35" s="285" t="str">
        <f t="shared" ca="1" si="8"/>
        <v/>
      </c>
      <c r="AH35" s="107" t="str">
        <f t="shared" ca="1" si="14"/>
        <v/>
      </c>
      <c r="AI35" s="128" t="str">
        <f t="shared" ca="1" si="14"/>
        <v/>
      </c>
      <c r="AJ35" s="285" t="str">
        <f t="shared" ca="1" si="9"/>
        <v/>
      </c>
      <c r="AK35" s="107" t="str">
        <f t="shared" ca="1" si="14"/>
        <v/>
      </c>
      <c r="AL35" s="128" t="str">
        <f t="shared" ca="1" si="14"/>
        <v/>
      </c>
      <c r="AM35" s="285" t="str">
        <f t="shared" ca="1" si="10"/>
        <v/>
      </c>
      <c r="AN35" s="107" t="str">
        <f t="shared" ca="1" si="14"/>
        <v/>
      </c>
      <c r="AO35" s="128" t="str">
        <f t="shared" ca="1" si="14"/>
        <v/>
      </c>
      <c r="AP35" s="285" t="str">
        <f t="shared" ca="1" si="11"/>
        <v/>
      </c>
      <c r="AQ35" s="107" t="str">
        <f t="shared" ca="1" si="14"/>
        <v/>
      </c>
      <c r="AR35" s="128" t="str">
        <f t="shared" ca="1" si="14"/>
        <v/>
      </c>
      <c r="AS35" s="285" t="str">
        <f t="shared" ca="1" si="12"/>
        <v/>
      </c>
      <c r="AT35" s="107" t="str">
        <f t="shared" ca="1" si="14"/>
        <v/>
      </c>
      <c r="AU35" s="281" t="str">
        <f t="shared" ca="1" si="14"/>
        <v/>
      </c>
      <c r="AV35" s="130"/>
      <c r="AW35" s="106"/>
    </row>
    <row r="36" spans="1:49" s="131" customFormat="1" ht="30" customHeight="1" x14ac:dyDescent="0.25">
      <c r="A36" s="122" t="str">
        <f t="shared" ca="1" si="13"/>
        <v/>
      </c>
      <c r="B36" s="122" t="str">
        <f t="shared" ca="1" si="13"/>
        <v xml:space="preserve">  </v>
      </c>
      <c r="C36" s="123" t="str">
        <f t="shared" ca="1" si="13"/>
        <v/>
      </c>
      <c r="D36" s="124" t="str">
        <f t="shared" ca="1" si="13"/>
        <v/>
      </c>
      <c r="E36" s="125" t="str">
        <f t="shared" ca="1" si="13"/>
        <v/>
      </c>
      <c r="F36" s="126" t="str">
        <f t="shared" ca="1" si="13"/>
        <v/>
      </c>
      <c r="G36" s="126" t="str">
        <f t="shared" ca="1" si="13"/>
        <v/>
      </c>
      <c r="H36" s="126" t="str">
        <f t="shared" ca="1" si="13"/>
        <v/>
      </c>
      <c r="I36" s="126" t="str">
        <f t="shared" ca="1" si="13"/>
        <v/>
      </c>
      <c r="J36" s="126" t="str">
        <f t="shared" ca="1" si="13"/>
        <v/>
      </c>
      <c r="K36" s="126" t="str">
        <f t="shared" ca="1" si="13"/>
        <v/>
      </c>
      <c r="L36" s="126" t="str">
        <f t="shared" ca="1" si="13"/>
        <v/>
      </c>
      <c r="M36" s="126" t="str">
        <f t="shared" ca="1" si="13"/>
        <v/>
      </c>
      <c r="N36" s="126" t="str">
        <f t="shared" ca="1" si="13"/>
        <v/>
      </c>
      <c r="O36" s="127" t="str">
        <f t="shared" ca="1" si="13"/>
        <v/>
      </c>
      <c r="P36" s="126" t="str">
        <f t="shared" ca="1" si="13"/>
        <v/>
      </c>
      <c r="Q36" s="126" t="e">
        <f t="shared" ca="1" si="6"/>
        <v>#VALUE!</v>
      </c>
      <c r="R36" s="126" t="e">
        <f t="shared" ca="1" si="6"/>
        <v>#VALUE!</v>
      </c>
      <c r="S36" s="126" t="e">
        <f t="shared" ca="1" si="6"/>
        <v>#VALUE!</v>
      </c>
      <c r="T36" s="126" t="e">
        <f t="shared" ca="1" si="6"/>
        <v>#VALUE!</v>
      </c>
      <c r="U36" s="126" t="str">
        <f t="shared" ca="1" si="6"/>
        <v/>
      </c>
      <c r="V36" s="126" t="str">
        <f t="shared" ca="1" si="6"/>
        <v/>
      </c>
      <c r="W36" s="128" t="str">
        <f t="shared" ca="1" si="6"/>
        <v/>
      </c>
      <c r="X36" s="285" t="str">
        <f t="shared" ca="1" si="6"/>
        <v/>
      </c>
      <c r="Y36" s="107" t="str">
        <f t="shared" ca="1" si="6"/>
        <v/>
      </c>
      <c r="Z36" s="128" t="str">
        <f t="shared" ca="1" si="6"/>
        <v/>
      </c>
      <c r="AA36" s="285" t="str">
        <f t="shared" ca="1" si="6"/>
        <v/>
      </c>
      <c r="AB36" s="107" t="str">
        <f t="shared" ca="1" si="6"/>
        <v/>
      </c>
      <c r="AC36" s="128" t="str">
        <f t="shared" ca="1" si="6"/>
        <v/>
      </c>
      <c r="AD36" s="285" t="str">
        <f t="shared" ca="1" si="7"/>
        <v/>
      </c>
      <c r="AE36" s="107" t="str">
        <f t="shared" ca="1" si="6"/>
        <v/>
      </c>
      <c r="AF36" s="128" t="str">
        <f t="shared" ca="1" si="4"/>
        <v/>
      </c>
      <c r="AG36" s="285" t="str">
        <f t="shared" ca="1" si="8"/>
        <v/>
      </c>
      <c r="AH36" s="107" t="str">
        <f t="shared" ca="1" si="14"/>
        <v/>
      </c>
      <c r="AI36" s="128" t="str">
        <f t="shared" ca="1" si="14"/>
        <v/>
      </c>
      <c r="AJ36" s="285" t="str">
        <f t="shared" ca="1" si="9"/>
        <v/>
      </c>
      <c r="AK36" s="107" t="str">
        <f t="shared" ca="1" si="14"/>
        <v/>
      </c>
      <c r="AL36" s="128" t="str">
        <f t="shared" ca="1" si="14"/>
        <v/>
      </c>
      <c r="AM36" s="285" t="str">
        <f t="shared" ca="1" si="10"/>
        <v/>
      </c>
      <c r="AN36" s="107" t="str">
        <f t="shared" ca="1" si="14"/>
        <v/>
      </c>
      <c r="AO36" s="128" t="str">
        <f t="shared" ca="1" si="14"/>
        <v/>
      </c>
      <c r="AP36" s="285" t="str">
        <f t="shared" ca="1" si="11"/>
        <v/>
      </c>
      <c r="AQ36" s="107" t="str">
        <f t="shared" ca="1" si="14"/>
        <v/>
      </c>
      <c r="AR36" s="128" t="str">
        <f t="shared" ca="1" si="14"/>
        <v/>
      </c>
      <c r="AS36" s="285" t="str">
        <f t="shared" ca="1" si="12"/>
        <v/>
      </c>
      <c r="AT36" s="107" t="str">
        <f t="shared" ca="1" si="14"/>
        <v/>
      </c>
      <c r="AU36" s="281" t="str">
        <f t="shared" ca="1" si="14"/>
        <v/>
      </c>
      <c r="AV36" s="130"/>
      <c r="AW36" s="106"/>
    </row>
    <row r="37" spans="1:49" s="131" customFormat="1" ht="30" customHeight="1" x14ac:dyDescent="0.25">
      <c r="A37" s="122" t="str">
        <f t="shared" ca="1" si="13"/>
        <v/>
      </c>
      <c r="B37" s="122" t="str">
        <f t="shared" ca="1" si="13"/>
        <v xml:space="preserve">  </v>
      </c>
      <c r="C37" s="123" t="str">
        <f t="shared" ca="1" si="13"/>
        <v/>
      </c>
      <c r="D37" s="124" t="str">
        <f t="shared" ca="1" si="13"/>
        <v/>
      </c>
      <c r="E37" s="125" t="str">
        <f t="shared" ca="1" si="13"/>
        <v/>
      </c>
      <c r="F37" s="126" t="str">
        <f t="shared" ca="1" si="13"/>
        <v/>
      </c>
      <c r="G37" s="126" t="str">
        <f t="shared" ca="1" si="13"/>
        <v/>
      </c>
      <c r="H37" s="126" t="str">
        <f t="shared" ca="1" si="13"/>
        <v/>
      </c>
      <c r="I37" s="126" t="str">
        <f t="shared" ca="1" si="13"/>
        <v/>
      </c>
      <c r="J37" s="126" t="str">
        <f t="shared" ca="1" si="13"/>
        <v/>
      </c>
      <c r="K37" s="126" t="str">
        <f t="shared" ca="1" si="13"/>
        <v/>
      </c>
      <c r="L37" s="126" t="str">
        <f t="shared" ca="1" si="13"/>
        <v/>
      </c>
      <c r="M37" s="126" t="str">
        <f t="shared" ca="1" si="13"/>
        <v/>
      </c>
      <c r="N37" s="126" t="str">
        <f t="shared" ca="1" si="13"/>
        <v/>
      </c>
      <c r="O37" s="127" t="str">
        <f t="shared" ca="1" si="13"/>
        <v/>
      </c>
      <c r="P37" s="126" t="str">
        <f t="shared" ca="1" si="13"/>
        <v/>
      </c>
      <c r="Q37" s="126" t="e">
        <f t="shared" ca="1" si="6"/>
        <v>#VALUE!</v>
      </c>
      <c r="R37" s="126" t="e">
        <f t="shared" ca="1" si="6"/>
        <v>#VALUE!</v>
      </c>
      <c r="S37" s="126" t="e">
        <f t="shared" ca="1" si="6"/>
        <v>#VALUE!</v>
      </c>
      <c r="T37" s="126" t="e">
        <f t="shared" ca="1" si="6"/>
        <v>#VALUE!</v>
      </c>
      <c r="U37" s="126" t="str">
        <f t="shared" ca="1" si="6"/>
        <v/>
      </c>
      <c r="V37" s="126" t="str">
        <f t="shared" ca="1" si="6"/>
        <v/>
      </c>
      <c r="W37" s="128" t="str">
        <f t="shared" ca="1" si="6"/>
        <v/>
      </c>
      <c r="X37" s="285" t="str">
        <f t="shared" ca="1" si="6"/>
        <v/>
      </c>
      <c r="Y37" s="107" t="str">
        <f t="shared" ca="1" si="6"/>
        <v/>
      </c>
      <c r="Z37" s="128" t="str">
        <f t="shared" ca="1" si="6"/>
        <v/>
      </c>
      <c r="AA37" s="285" t="str">
        <f t="shared" ca="1" si="6"/>
        <v/>
      </c>
      <c r="AB37" s="107" t="str">
        <f t="shared" ca="1" si="6"/>
        <v/>
      </c>
      <c r="AC37" s="128" t="str">
        <f t="shared" ca="1" si="6"/>
        <v/>
      </c>
      <c r="AD37" s="285" t="str">
        <f t="shared" ca="1" si="7"/>
        <v/>
      </c>
      <c r="AE37" s="107" t="str">
        <f t="shared" ca="1" si="6"/>
        <v/>
      </c>
      <c r="AF37" s="128" t="str">
        <f t="shared" ca="1" si="4"/>
        <v/>
      </c>
      <c r="AG37" s="285" t="str">
        <f t="shared" ca="1" si="8"/>
        <v/>
      </c>
      <c r="AH37" s="107" t="str">
        <f t="shared" ca="1" si="14"/>
        <v/>
      </c>
      <c r="AI37" s="128" t="str">
        <f t="shared" ca="1" si="14"/>
        <v/>
      </c>
      <c r="AJ37" s="285" t="str">
        <f t="shared" ca="1" si="9"/>
        <v/>
      </c>
      <c r="AK37" s="107" t="str">
        <f t="shared" ca="1" si="14"/>
        <v/>
      </c>
      <c r="AL37" s="128" t="str">
        <f t="shared" ca="1" si="14"/>
        <v/>
      </c>
      <c r="AM37" s="285" t="str">
        <f t="shared" ca="1" si="10"/>
        <v/>
      </c>
      <c r="AN37" s="107" t="str">
        <f t="shared" ca="1" si="14"/>
        <v/>
      </c>
      <c r="AO37" s="128" t="str">
        <f t="shared" ca="1" si="14"/>
        <v/>
      </c>
      <c r="AP37" s="285" t="str">
        <f t="shared" ca="1" si="11"/>
        <v/>
      </c>
      <c r="AQ37" s="107" t="str">
        <f t="shared" ca="1" si="14"/>
        <v/>
      </c>
      <c r="AR37" s="128" t="str">
        <f t="shared" ca="1" si="14"/>
        <v/>
      </c>
      <c r="AS37" s="285" t="str">
        <f t="shared" ca="1" si="12"/>
        <v/>
      </c>
      <c r="AT37" s="107" t="str">
        <f t="shared" ca="1" si="14"/>
        <v/>
      </c>
      <c r="AU37" s="281" t="str">
        <f t="shared" ca="1" si="14"/>
        <v/>
      </c>
      <c r="AV37" s="130"/>
      <c r="AW37" s="106"/>
    </row>
    <row r="38" spans="1:49" s="131" customFormat="1" ht="30" customHeight="1" x14ac:dyDescent="0.25">
      <c r="A38" s="122" t="str">
        <f t="shared" ca="1" si="13"/>
        <v/>
      </c>
      <c r="B38" s="122" t="str">
        <f t="shared" ca="1" si="13"/>
        <v xml:space="preserve">  </v>
      </c>
      <c r="C38" s="123" t="str">
        <f t="shared" ca="1" si="13"/>
        <v/>
      </c>
      <c r="D38" s="124" t="str">
        <f t="shared" ca="1" si="13"/>
        <v/>
      </c>
      <c r="E38" s="125" t="str">
        <f t="shared" ca="1" si="13"/>
        <v/>
      </c>
      <c r="F38" s="126" t="str">
        <f t="shared" ca="1" si="13"/>
        <v/>
      </c>
      <c r="G38" s="126" t="str">
        <f t="shared" ca="1" si="13"/>
        <v/>
      </c>
      <c r="H38" s="126" t="str">
        <f t="shared" ca="1" si="13"/>
        <v/>
      </c>
      <c r="I38" s="126" t="str">
        <f t="shared" ca="1" si="13"/>
        <v/>
      </c>
      <c r="J38" s="126" t="str">
        <f t="shared" ca="1" si="13"/>
        <v/>
      </c>
      <c r="K38" s="126" t="str">
        <f t="shared" ca="1" si="13"/>
        <v/>
      </c>
      <c r="L38" s="126" t="str">
        <f t="shared" ca="1" si="13"/>
        <v/>
      </c>
      <c r="M38" s="126" t="str">
        <f t="shared" ca="1" si="13"/>
        <v/>
      </c>
      <c r="N38" s="126" t="str">
        <f t="shared" ca="1" si="13"/>
        <v/>
      </c>
      <c r="O38" s="127" t="str">
        <f t="shared" ca="1" si="13"/>
        <v/>
      </c>
      <c r="P38" s="126" t="str">
        <f t="shared" ca="1" si="13"/>
        <v/>
      </c>
      <c r="Q38" s="126" t="e">
        <f t="shared" ca="1" si="6"/>
        <v>#VALUE!</v>
      </c>
      <c r="R38" s="126" t="e">
        <f t="shared" ca="1" si="6"/>
        <v>#VALUE!</v>
      </c>
      <c r="S38" s="126" t="e">
        <f t="shared" ca="1" si="6"/>
        <v>#VALUE!</v>
      </c>
      <c r="T38" s="126" t="e">
        <f t="shared" ca="1" si="6"/>
        <v>#VALUE!</v>
      </c>
      <c r="U38" s="126" t="str">
        <f t="shared" ca="1" si="6"/>
        <v/>
      </c>
      <c r="V38" s="126" t="str">
        <f t="shared" ca="1" si="6"/>
        <v/>
      </c>
      <c r="W38" s="128" t="str">
        <f t="shared" ca="1" si="6"/>
        <v/>
      </c>
      <c r="X38" s="285" t="str">
        <f t="shared" ca="1" si="6"/>
        <v/>
      </c>
      <c r="Y38" s="107" t="str">
        <f t="shared" ca="1" si="6"/>
        <v/>
      </c>
      <c r="Z38" s="128" t="str">
        <f t="shared" ca="1" si="6"/>
        <v/>
      </c>
      <c r="AA38" s="285" t="str">
        <f t="shared" ca="1" si="6"/>
        <v/>
      </c>
      <c r="AB38" s="107" t="str">
        <f t="shared" ca="1" si="6"/>
        <v/>
      </c>
      <c r="AC38" s="128" t="str">
        <f t="shared" ca="1" si="6"/>
        <v/>
      </c>
      <c r="AD38" s="285" t="str">
        <f t="shared" ca="1" si="7"/>
        <v/>
      </c>
      <c r="AE38" s="107" t="str">
        <f t="shared" ca="1" si="6"/>
        <v/>
      </c>
      <c r="AF38" s="128" t="str">
        <f t="shared" ca="1" si="4"/>
        <v/>
      </c>
      <c r="AG38" s="285" t="str">
        <f t="shared" ca="1" si="8"/>
        <v/>
      </c>
      <c r="AH38" s="107" t="str">
        <f t="shared" ca="1" si="14"/>
        <v/>
      </c>
      <c r="AI38" s="128" t="str">
        <f t="shared" ca="1" si="14"/>
        <v/>
      </c>
      <c r="AJ38" s="285" t="str">
        <f t="shared" ca="1" si="9"/>
        <v/>
      </c>
      <c r="AK38" s="107" t="str">
        <f t="shared" ca="1" si="14"/>
        <v/>
      </c>
      <c r="AL38" s="128" t="str">
        <f t="shared" ca="1" si="14"/>
        <v/>
      </c>
      <c r="AM38" s="285" t="str">
        <f t="shared" ca="1" si="10"/>
        <v/>
      </c>
      <c r="AN38" s="107" t="str">
        <f t="shared" ca="1" si="14"/>
        <v/>
      </c>
      <c r="AO38" s="128" t="str">
        <f t="shared" ca="1" si="14"/>
        <v/>
      </c>
      <c r="AP38" s="285" t="str">
        <f t="shared" ca="1" si="11"/>
        <v/>
      </c>
      <c r="AQ38" s="107" t="str">
        <f t="shared" ca="1" si="14"/>
        <v/>
      </c>
      <c r="AR38" s="128" t="str">
        <f t="shared" ca="1" si="14"/>
        <v/>
      </c>
      <c r="AS38" s="285" t="str">
        <f t="shared" ca="1" si="12"/>
        <v/>
      </c>
      <c r="AT38" s="107" t="str">
        <f t="shared" ca="1" si="14"/>
        <v/>
      </c>
      <c r="AU38" s="281" t="str">
        <f t="shared" ca="1" si="14"/>
        <v/>
      </c>
      <c r="AV38" s="130"/>
      <c r="AW38" s="106"/>
    </row>
    <row r="39" spans="1:49" s="131" customFormat="1" ht="30" customHeight="1" x14ac:dyDescent="0.25">
      <c r="A39" s="122" t="str">
        <f t="shared" ca="1" si="13"/>
        <v/>
      </c>
      <c r="B39" s="122" t="str">
        <f t="shared" ca="1" si="13"/>
        <v xml:space="preserve">  </v>
      </c>
      <c r="C39" s="123" t="str">
        <f t="shared" ca="1" si="13"/>
        <v/>
      </c>
      <c r="D39" s="124" t="str">
        <f t="shared" ca="1" si="13"/>
        <v/>
      </c>
      <c r="E39" s="125" t="str">
        <f t="shared" ca="1" si="13"/>
        <v/>
      </c>
      <c r="F39" s="126" t="str">
        <f t="shared" ca="1" si="13"/>
        <v/>
      </c>
      <c r="G39" s="126" t="str">
        <f t="shared" ca="1" si="13"/>
        <v/>
      </c>
      <c r="H39" s="126" t="str">
        <f t="shared" ca="1" si="13"/>
        <v/>
      </c>
      <c r="I39" s="126" t="str">
        <f t="shared" ca="1" si="13"/>
        <v/>
      </c>
      <c r="J39" s="126" t="str">
        <f t="shared" ca="1" si="13"/>
        <v/>
      </c>
      <c r="K39" s="126" t="str">
        <f t="shared" ca="1" si="13"/>
        <v/>
      </c>
      <c r="L39" s="126" t="str">
        <f t="shared" ca="1" si="13"/>
        <v/>
      </c>
      <c r="M39" s="126" t="str">
        <f t="shared" ca="1" si="13"/>
        <v/>
      </c>
      <c r="N39" s="126" t="str">
        <f t="shared" ca="1" si="13"/>
        <v/>
      </c>
      <c r="O39" s="127" t="str">
        <f t="shared" ca="1" si="13"/>
        <v/>
      </c>
      <c r="P39" s="126" t="str">
        <f t="shared" ca="1" si="13"/>
        <v/>
      </c>
      <c r="Q39" s="126" t="e">
        <f t="shared" ca="1" si="6"/>
        <v>#VALUE!</v>
      </c>
      <c r="R39" s="126" t="e">
        <f t="shared" ca="1" si="6"/>
        <v>#VALUE!</v>
      </c>
      <c r="S39" s="126" t="e">
        <f t="shared" ca="1" si="6"/>
        <v>#VALUE!</v>
      </c>
      <c r="T39" s="126" t="e">
        <f t="shared" ca="1" si="6"/>
        <v>#VALUE!</v>
      </c>
      <c r="U39" s="126" t="str">
        <f t="shared" ca="1" si="6"/>
        <v/>
      </c>
      <c r="V39" s="126" t="str">
        <f t="shared" ca="1" si="6"/>
        <v/>
      </c>
      <c r="W39" s="128" t="str">
        <f t="shared" ca="1" si="6"/>
        <v/>
      </c>
      <c r="X39" s="285" t="str">
        <f t="shared" ca="1" si="6"/>
        <v/>
      </c>
      <c r="Y39" s="107" t="str">
        <f t="shared" ca="1" si="6"/>
        <v/>
      </c>
      <c r="Z39" s="128" t="str">
        <f t="shared" ca="1" si="6"/>
        <v/>
      </c>
      <c r="AA39" s="285" t="str">
        <f t="shared" ca="1" si="6"/>
        <v/>
      </c>
      <c r="AB39" s="107" t="str">
        <f t="shared" ca="1" si="6"/>
        <v/>
      </c>
      <c r="AC39" s="128" t="str">
        <f t="shared" ca="1" si="6"/>
        <v/>
      </c>
      <c r="AD39" s="285" t="str">
        <f t="shared" ca="1" si="7"/>
        <v/>
      </c>
      <c r="AE39" s="107" t="str">
        <f t="shared" ca="1" si="6"/>
        <v/>
      </c>
      <c r="AF39" s="128" t="str">
        <f t="shared" ca="1" si="4"/>
        <v/>
      </c>
      <c r="AG39" s="285" t="str">
        <f t="shared" ca="1" si="8"/>
        <v/>
      </c>
      <c r="AH39" s="107" t="str">
        <f t="shared" ca="1" si="14"/>
        <v/>
      </c>
      <c r="AI39" s="128" t="str">
        <f t="shared" ca="1" si="14"/>
        <v/>
      </c>
      <c r="AJ39" s="285" t="str">
        <f t="shared" ca="1" si="9"/>
        <v/>
      </c>
      <c r="AK39" s="107" t="str">
        <f t="shared" ca="1" si="14"/>
        <v/>
      </c>
      <c r="AL39" s="128" t="str">
        <f t="shared" ca="1" si="14"/>
        <v/>
      </c>
      <c r="AM39" s="285" t="str">
        <f t="shared" ca="1" si="10"/>
        <v/>
      </c>
      <c r="AN39" s="107" t="str">
        <f t="shared" ca="1" si="14"/>
        <v/>
      </c>
      <c r="AO39" s="128" t="str">
        <f t="shared" ca="1" si="14"/>
        <v/>
      </c>
      <c r="AP39" s="285" t="str">
        <f t="shared" ca="1" si="11"/>
        <v/>
      </c>
      <c r="AQ39" s="107" t="str">
        <f t="shared" ca="1" si="14"/>
        <v/>
      </c>
      <c r="AR39" s="128" t="str">
        <f t="shared" ca="1" si="14"/>
        <v/>
      </c>
      <c r="AS39" s="285" t="str">
        <f t="shared" ca="1" si="12"/>
        <v/>
      </c>
      <c r="AT39" s="107" t="str">
        <f t="shared" ca="1" si="14"/>
        <v/>
      </c>
      <c r="AU39" s="281" t="str">
        <f t="shared" ca="1" si="14"/>
        <v/>
      </c>
      <c r="AV39" s="130"/>
      <c r="AW39" s="106"/>
    </row>
    <row r="40" spans="1:49" s="131" customFormat="1" ht="30" customHeight="1" x14ac:dyDescent="0.25">
      <c r="A40" s="122" t="str">
        <f t="shared" ca="1" si="13"/>
        <v/>
      </c>
      <c r="B40" s="122" t="str">
        <f t="shared" ca="1" si="13"/>
        <v xml:space="preserve">  </v>
      </c>
      <c r="C40" s="123" t="str">
        <f t="shared" ca="1" si="13"/>
        <v/>
      </c>
      <c r="D40" s="124" t="str">
        <f t="shared" ca="1" si="13"/>
        <v/>
      </c>
      <c r="E40" s="125" t="str">
        <f t="shared" ca="1" si="13"/>
        <v/>
      </c>
      <c r="F40" s="126" t="str">
        <f t="shared" ca="1" si="13"/>
        <v/>
      </c>
      <c r="G40" s="126" t="str">
        <f t="shared" ca="1" si="13"/>
        <v/>
      </c>
      <c r="H40" s="126" t="str">
        <f t="shared" ca="1" si="13"/>
        <v/>
      </c>
      <c r="I40" s="126" t="str">
        <f t="shared" ca="1" si="13"/>
        <v/>
      </c>
      <c r="J40" s="126" t="str">
        <f t="shared" ca="1" si="13"/>
        <v/>
      </c>
      <c r="K40" s="126" t="str">
        <f t="shared" ca="1" si="13"/>
        <v/>
      </c>
      <c r="L40" s="126" t="str">
        <f t="shared" ca="1" si="13"/>
        <v/>
      </c>
      <c r="M40" s="126" t="str">
        <f t="shared" ca="1" si="13"/>
        <v/>
      </c>
      <c r="N40" s="126" t="str">
        <f t="shared" ca="1" si="13"/>
        <v/>
      </c>
      <c r="O40" s="127" t="str">
        <f t="shared" ca="1" si="13"/>
        <v/>
      </c>
      <c r="P40" s="126" t="str">
        <f t="shared" ca="1" si="13"/>
        <v/>
      </c>
      <c r="Q40" s="126" t="e">
        <f t="shared" ca="1" si="6"/>
        <v>#VALUE!</v>
      </c>
      <c r="R40" s="126" t="e">
        <f t="shared" ca="1" si="6"/>
        <v>#VALUE!</v>
      </c>
      <c r="S40" s="126" t="e">
        <f t="shared" ca="1" si="6"/>
        <v>#VALUE!</v>
      </c>
      <c r="T40" s="126" t="e">
        <f t="shared" ca="1" si="6"/>
        <v>#VALUE!</v>
      </c>
      <c r="U40" s="126" t="str">
        <f t="shared" ca="1" si="6"/>
        <v/>
      </c>
      <c r="V40" s="126" t="str">
        <f t="shared" ca="1" si="6"/>
        <v/>
      </c>
      <c r="W40" s="128" t="str">
        <f t="shared" ca="1" si="6"/>
        <v/>
      </c>
      <c r="X40" s="285" t="str">
        <f t="shared" ca="1" si="6"/>
        <v/>
      </c>
      <c r="Y40" s="107" t="str">
        <f t="shared" ca="1" si="6"/>
        <v/>
      </c>
      <c r="Z40" s="128" t="str">
        <f t="shared" ca="1" si="6"/>
        <v/>
      </c>
      <c r="AA40" s="285" t="str">
        <f t="shared" ca="1" si="6"/>
        <v/>
      </c>
      <c r="AB40" s="107" t="str">
        <f t="shared" ca="1" si="6"/>
        <v/>
      </c>
      <c r="AC40" s="128" t="str">
        <f t="shared" ca="1" si="6"/>
        <v/>
      </c>
      <c r="AD40" s="285" t="str">
        <f t="shared" ca="1" si="7"/>
        <v/>
      </c>
      <c r="AE40" s="107" t="str">
        <f t="shared" ca="1" si="6"/>
        <v/>
      </c>
      <c r="AF40" s="128" t="str">
        <f t="shared" ca="1" si="4"/>
        <v/>
      </c>
      <c r="AG40" s="285" t="str">
        <f t="shared" ca="1" si="8"/>
        <v/>
      </c>
      <c r="AH40" s="107" t="str">
        <f t="shared" ca="1" si="14"/>
        <v/>
      </c>
      <c r="AI40" s="128" t="str">
        <f t="shared" ca="1" si="14"/>
        <v/>
      </c>
      <c r="AJ40" s="285" t="str">
        <f t="shared" ca="1" si="9"/>
        <v/>
      </c>
      <c r="AK40" s="107" t="str">
        <f t="shared" ca="1" si="14"/>
        <v/>
      </c>
      <c r="AL40" s="128" t="str">
        <f t="shared" ca="1" si="14"/>
        <v/>
      </c>
      <c r="AM40" s="285" t="str">
        <f t="shared" ca="1" si="10"/>
        <v/>
      </c>
      <c r="AN40" s="107" t="str">
        <f t="shared" ca="1" si="14"/>
        <v/>
      </c>
      <c r="AO40" s="128" t="str">
        <f t="shared" ca="1" si="14"/>
        <v/>
      </c>
      <c r="AP40" s="285" t="str">
        <f t="shared" ca="1" si="11"/>
        <v/>
      </c>
      <c r="AQ40" s="107" t="str">
        <f t="shared" ca="1" si="14"/>
        <v/>
      </c>
      <c r="AR40" s="128" t="str">
        <f t="shared" ca="1" si="14"/>
        <v/>
      </c>
      <c r="AS40" s="285" t="str">
        <f t="shared" ca="1" si="12"/>
        <v/>
      </c>
      <c r="AT40" s="107" t="str">
        <f t="shared" ca="1" si="14"/>
        <v/>
      </c>
      <c r="AU40" s="281" t="str">
        <f t="shared" ca="1" si="14"/>
        <v/>
      </c>
      <c r="AV40" s="130"/>
      <c r="AW40" s="106"/>
    </row>
    <row r="41" spans="1:49" s="131" customFormat="1" ht="30" customHeight="1" x14ac:dyDescent="0.25">
      <c r="A41" s="122" t="str">
        <f t="shared" ca="1" si="13"/>
        <v/>
      </c>
      <c r="B41" s="122" t="str">
        <f t="shared" ca="1" si="13"/>
        <v xml:space="preserve">  </v>
      </c>
      <c r="C41" s="123" t="str">
        <f t="shared" ca="1" si="13"/>
        <v/>
      </c>
      <c r="D41" s="124" t="str">
        <f t="shared" ca="1" si="13"/>
        <v/>
      </c>
      <c r="E41" s="125" t="str">
        <f t="shared" ca="1" si="13"/>
        <v/>
      </c>
      <c r="F41" s="126" t="str">
        <f t="shared" ca="1" si="13"/>
        <v/>
      </c>
      <c r="G41" s="126" t="str">
        <f t="shared" ca="1" si="13"/>
        <v/>
      </c>
      <c r="H41" s="126" t="str">
        <f t="shared" ca="1" si="13"/>
        <v/>
      </c>
      <c r="I41" s="126" t="str">
        <f t="shared" ca="1" si="13"/>
        <v/>
      </c>
      <c r="J41" s="126" t="str">
        <f t="shared" ca="1" si="13"/>
        <v/>
      </c>
      <c r="K41" s="126" t="str">
        <f t="shared" ca="1" si="13"/>
        <v/>
      </c>
      <c r="L41" s="126" t="str">
        <f t="shared" ca="1" si="13"/>
        <v/>
      </c>
      <c r="M41" s="126" t="str">
        <f t="shared" ca="1" si="13"/>
        <v/>
      </c>
      <c r="N41" s="126" t="str">
        <f t="shared" ca="1" si="13"/>
        <v/>
      </c>
      <c r="O41" s="127" t="str">
        <f t="shared" ca="1" si="13"/>
        <v/>
      </c>
      <c r="P41" s="126" t="str">
        <f t="shared" ca="1" si="13"/>
        <v/>
      </c>
      <c r="Q41" s="126" t="e">
        <f t="shared" ca="1" si="6"/>
        <v>#VALUE!</v>
      </c>
      <c r="R41" s="126" t="e">
        <f t="shared" ca="1" si="6"/>
        <v>#VALUE!</v>
      </c>
      <c r="S41" s="126" t="e">
        <f t="shared" ca="1" si="6"/>
        <v>#VALUE!</v>
      </c>
      <c r="T41" s="126" t="e">
        <f t="shared" ca="1" si="6"/>
        <v>#VALUE!</v>
      </c>
      <c r="U41" s="126" t="str">
        <f t="shared" ca="1" si="6"/>
        <v/>
      </c>
      <c r="V41" s="126" t="str">
        <f t="shared" ca="1" si="6"/>
        <v/>
      </c>
      <c r="W41" s="128" t="str">
        <f t="shared" ca="1" si="6"/>
        <v/>
      </c>
      <c r="X41" s="285" t="str">
        <f t="shared" ca="1" si="6"/>
        <v/>
      </c>
      <c r="Y41" s="107" t="str">
        <f t="shared" ca="1" si="6"/>
        <v/>
      </c>
      <c r="Z41" s="128" t="str">
        <f t="shared" ca="1" si="6"/>
        <v/>
      </c>
      <c r="AA41" s="285" t="str">
        <f t="shared" ref="AA41:AA42" ca="1" si="15">IF(INDIRECT("Calc!R"&amp;ROW()&amp;"C"&amp;COLUMN(),0)=0,"",INDIRECT("Calc!R"&amp;ROW()&amp;"C"&amp;COLUMN(),0))</f>
        <v/>
      </c>
      <c r="AB41" s="107" t="str">
        <f t="shared" ca="1" si="6"/>
        <v/>
      </c>
      <c r="AC41" s="128" t="str">
        <f t="shared" ca="1" si="6"/>
        <v/>
      </c>
      <c r="AD41" s="285" t="str">
        <f t="shared" ca="1" si="7"/>
        <v/>
      </c>
      <c r="AE41" s="107" t="str">
        <f t="shared" ca="1" si="6"/>
        <v/>
      </c>
      <c r="AF41" s="128" t="str">
        <f t="shared" ca="1" si="4"/>
        <v/>
      </c>
      <c r="AG41" s="285" t="str">
        <f t="shared" ca="1" si="8"/>
        <v/>
      </c>
      <c r="AH41" s="107" t="str">
        <f t="shared" ca="1" si="14"/>
        <v/>
      </c>
      <c r="AI41" s="128" t="str">
        <f t="shared" ca="1" si="14"/>
        <v/>
      </c>
      <c r="AJ41" s="285" t="str">
        <f t="shared" ca="1" si="9"/>
        <v/>
      </c>
      <c r="AK41" s="107" t="str">
        <f t="shared" ca="1" si="14"/>
        <v/>
      </c>
      <c r="AL41" s="128" t="str">
        <f t="shared" ca="1" si="14"/>
        <v/>
      </c>
      <c r="AM41" s="285" t="str">
        <f t="shared" ca="1" si="10"/>
        <v/>
      </c>
      <c r="AN41" s="107" t="str">
        <f t="shared" ca="1" si="14"/>
        <v/>
      </c>
      <c r="AO41" s="128" t="str">
        <f t="shared" ca="1" si="14"/>
        <v/>
      </c>
      <c r="AP41" s="285" t="str">
        <f t="shared" ca="1" si="11"/>
        <v/>
      </c>
      <c r="AQ41" s="107" t="str">
        <f t="shared" ca="1" si="14"/>
        <v/>
      </c>
      <c r="AR41" s="128" t="str">
        <f t="shared" ca="1" si="14"/>
        <v/>
      </c>
      <c r="AS41" s="285" t="str">
        <f t="shared" ca="1" si="12"/>
        <v/>
      </c>
      <c r="AT41" s="107" t="str">
        <f t="shared" ca="1" si="14"/>
        <v/>
      </c>
      <c r="AU41" s="281" t="str">
        <f t="shared" ca="1" si="14"/>
        <v/>
      </c>
      <c r="AV41" s="130"/>
      <c r="AW41" s="106"/>
    </row>
    <row r="42" spans="1:49" s="131" customFormat="1" ht="30" customHeight="1" x14ac:dyDescent="0.25">
      <c r="A42" s="122" t="str">
        <f t="shared" ca="1" si="13"/>
        <v/>
      </c>
      <c r="B42" s="122" t="str">
        <f t="shared" ca="1" si="13"/>
        <v xml:space="preserve">  </v>
      </c>
      <c r="C42" s="123" t="str">
        <f t="shared" ca="1" si="13"/>
        <v/>
      </c>
      <c r="D42" s="124" t="str">
        <f t="shared" ca="1" si="13"/>
        <v/>
      </c>
      <c r="E42" s="125" t="str">
        <f t="shared" ca="1" si="13"/>
        <v/>
      </c>
      <c r="F42" s="126" t="str">
        <f t="shared" ca="1" si="13"/>
        <v/>
      </c>
      <c r="G42" s="126" t="str">
        <f t="shared" ca="1" si="13"/>
        <v/>
      </c>
      <c r="H42" s="126" t="str">
        <f t="shared" ca="1" si="13"/>
        <v/>
      </c>
      <c r="I42" s="126" t="str">
        <f t="shared" ca="1" si="13"/>
        <v/>
      </c>
      <c r="J42" s="126" t="str">
        <f t="shared" ca="1" si="13"/>
        <v/>
      </c>
      <c r="K42" s="126" t="str">
        <f t="shared" ca="1" si="13"/>
        <v/>
      </c>
      <c r="L42" s="126" t="str">
        <f t="shared" ca="1" si="13"/>
        <v/>
      </c>
      <c r="M42" s="126" t="str">
        <f t="shared" ca="1" si="13"/>
        <v/>
      </c>
      <c r="N42" s="126" t="str">
        <f t="shared" ca="1" si="13"/>
        <v/>
      </c>
      <c r="O42" s="127" t="str">
        <f t="shared" ca="1" si="13"/>
        <v/>
      </c>
      <c r="P42" s="126" t="str">
        <f t="shared" ca="1" si="13"/>
        <v/>
      </c>
      <c r="Q42" s="126" t="e">
        <f t="shared" ca="1" si="6"/>
        <v>#VALUE!</v>
      </c>
      <c r="R42" s="126" t="e">
        <f t="shared" ca="1" si="6"/>
        <v>#VALUE!</v>
      </c>
      <c r="S42" s="126" t="e">
        <f t="shared" ca="1" si="6"/>
        <v>#VALUE!</v>
      </c>
      <c r="T42" s="126" t="e">
        <f t="shared" ca="1" si="6"/>
        <v>#VALUE!</v>
      </c>
      <c r="U42" s="126" t="str">
        <f t="shared" ca="1" si="6"/>
        <v/>
      </c>
      <c r="V42" s="126" t="str">
        <f t="shared" ca="1" si="6"/>
        <v/>
      </c>
      <c r="W42" s="128" t="str">
        <f t="shared" ca="1" si="6"/>
        <v/>
      </c>
      <c r="X42" s="285" t="str">
        <f t="shared" ca="1" si="6"/>
        <v/>
      </c>
      <c r="Y42" s="107" t="str">
        <f t="shared" ca="1" si="6"/>
        <v/>
      </c>
      <c r="Z42" s="128" t="str">
        <f t="shared" ca="1" si="6"/>
        <v/>
      </c>
      <c r="AA42" s="285" t="str">
        <f t="shared" ca="1" si="15"/>
        <v/>
      </c>
      <c r="AB42" s="107" t="str">
        <f t="shared" ca="1" si="6"/>
        <v/>
      </c>
      <c r="AC42" s="128" t="str">
        <f t="shared" ca="1" si="6"/>
        <v/>
      </c>
      <c r="AD42" s="285" t="str">
        <f t="shared" ca="1" si="7"/>
        <v/>
      </c>
      <c r="AE42" s="107" t="str">
        <f t="shared" ca="1" si="6"/>
        <v/>
      </c>
      <c r="AF42" s="128" t="str">
        <f t="shared" ref="AF42:AU57" ca="1" si="16">IF(INDIRECT("Calc!R"&amp;ROW()&amp;"C"&amp;COLUMN(),0)=0,"",INDIRECT("Calc!R"&amp;ROW()&amp;"C"&amp;COLUMN(),0))</f>
        <v/>
      </c>
      <c r="AG42" s="285" t="str">
        <f t="shared" ca="1" si="8"/>
        <v/>
      </c>
      <c r="AH42" s="107" t="str">
        <f t="shared" ca="1" si="16"/>
        <v/>
      </c>
      <c r="AI42" s="128" t="str">
        <f t="shared" ca="1" si="16"/>
        <v/>
      </c>
      <c r="AJ42" s="285" t="str">
        <f t="shared" ca="1" si="9"/>
        <v/>
      </c>
      <c r="AK42" s="107" t="str">
        <f t="shared" ca="1" si="16"/>
        <v/>
      </c>
      <c r="AL42" s="128" t="str">
        <f t="shared" ca="1" si="16"/>
        <v/>
      </c>
      <c r="AM42" s="285" t="str">
        <f t="shared" ca="1" si="10"/>
        <v/>
      </c>
      <c r="AN42" s="107" t="str">
        <f t="shared" ca="1" si="16"/>
        <v/>
      </c>
      <c r="AO42" s="128" t="str">
        <f t="shared" ca="1" si="16"/>
        <v/>
      </c>
      <c r="AP42" s="285" t="str">
        <f t="shared" ca="1" si="11"/>
        <v/>
      </c>
      <c r="AQ42" s="107" t="str">
        <f t="shared" ca="1" si="16"/>
        <v/>
      </c>
      <c r="AR42" s="128" t="str">
        <f t="shared" ca="1" si="16"/>
        <v/>
      </c>
      <c r="AS42" s="285" t="str">
        <f t="shared" ca="1" si="12"/>
        <v/>
      </c>
      <c r="AT42" s="107" t="str">
        <f t="shared" ca="1" si="16"/>
        <v/>
      </c>
      <c r="AU42" s="281" t="str">
        <f t="shared" ca="1" si="16"/>
        <v/>
      </c>
      <c r="AV42" s="130"/>
      <c r="AW42" s="106"/>
    </row>
    <row r="43" spans="1:49" s="131" customFormat="1" ht="30" customHeight="1" x14ac:dyDescent="0.25">
      <c r="A43" s="122" t="str">
        <f t="shared" ca="1" si="13"/>
        <v/>
      </c>
      <c r="B43" s="122" t="str">
        <f t="shared" ca="1" si="13"/>
        <v xml:space="preserve">  </v>
      </c>
      <c r="C43" s="123" t="str">
        <f t="shared" ca="1" si="13"/>
        <v/>
      </c>
      <c r="D43" s="124" t="str">
        <f t="shared" ca="1" si="13"/>
        <v/>
      </c>
      <c r="E43" s="125" t="str">
        <f t="shared" ca="1" si="13"/>
        <v/>
      </c>
      <c r="F43" s="126" t="str">
        <f t="shared" ca="1" si="13"/>
        <v/>
      </c>
      <c r="G43" s="126" t="str">
        <f t="shared" ca="1" si="13"/>
        <v/>
      </c>
      <c r="H43" s="126" t="str">
        <f t="shared" ca="1" si="13"/>
        <v/>
      </c>
      <c r="I43" s="126" t="str">
        <f t="shared" ca="1" si="13"/>
        <v/>
      </c>
      <c r="J43" s="126" t="str">
        <f t="shared" ca="1" si="13"/>
        <v/>
      </c>
      <c r="K43" s="126" t="str">
        <f t="shared" ca="1" si="13"/>
        <v/>
      </c>
      <c r="L43" s="126" t="str">
        <f t="shared" ca="1" si="13"/>
        <v/>
      </c>
      <c r="M43" s="126" t="str">
        <f t="shared" ca="1" si="13"/>
        <v/>
      </c>
      <c r="N43" s="126" t="str">
        <f t="shared" ca="1" si="13"/>
        <v/>
      </c>
      <c r="O43" s="127" t="str">
        <f t="shared" ca="1" si="13"/>
        <v/>
      </c>
      <c r="P43" s="126" t="str">
        <f t="shared" ref="P43:AE58" ca="1" si="17">IF(INDIRECT("Calc!R"&amp;ROW()&amp;"C"&amp;COLUMN(),0)=0,"",INDIRECT("Calc!R"&amp;ROW()&amp;"C"&amp;COLUMN(),0))</f>
        <v/>
      </c>
      <c r="Q43" s="126" t="e">
        <f t="shared" ca="1" si="17"/>
        <v>#VALUE!</v>
      </c>
      <c r="R43" s="126" t="e">
        <f t="shared" ca="1" si="17"/>
        <v>#VALUE!</v>
      </c>
      <c r="S43" s="126" t="e">
        <f t="shared" ca="1" si="17"/>
        <v>#VALUE!</v>
      </c>
      <c r="T43" s="126" t="e">
        <f t="shared" ca="1" si="17"/>
        <v>#VALUE!</v>
      </c>
      <c r="U43" s="126" t="str">
        <f t="shared" ca="1" si="17"/>
        <v/>
      </c>
      <c r="V43" s="126" t="str">
        <f t="shared" ca="1" si="17"/>
        <v/>
      </c>
      <c r="W43" s="128" t="str">
        <f t="shared" ca="1" si="17"/>
        <v/>
      </c>
      <c r="X43" s="285" t="str">
        <f t="shared" ca="1" si="17"/>
        <v/>
      </c>
      <c r="Y43" s="107" t="str">
        <f t="shared" ca="1" si="17"/>
        <v/>
      </c>
      <c r="Z43" s="128" t="str">
        <f t="shared" ca="1" si="17"/>
        <v/>
      </c>
      <c r="AA43" s="285" t="str">
        <f t="shared" ca="1" si="17"/>
        <v/>
      </c>
      <c r="AB43" s="107" t="str">
        <f t="shared" ca="1" si="17"/>
        <v/>
      </c>
      <c r="AC43" s="128" t="str">
        <f t="shared" ca="1" si="17"/>
        <v/>
      </c>
      <c r="AD43" s="285" t="str">
        <f t="shared" ca="1" si="17"/>
        <v/>
      </c>
      <c r="AE43" s="107" t="str">
        <f t="shared" ca="1" si="17"/>
        <v/>
      </c>
      <c r="AF43" s="128" t="str">
        <f t="shared" ca="1" si="16"/>
        <v/>
      </c>
      <c r="AG43" s="285" t="str">
        <f t="shared" ca="1" si="8"/>
        <v/>
      </c>
      <c r="AH43" s="107" t="str">
        <f t="shared" ca="1" si="16"/>
        <v/>
      </c>
      <c r="AI43" s="128" t="str">
        <f t="shared" ca="1" si="16"/>
        <v/>
      </c>
      <c r="AJ43" s="285" t="str">
        <f t="shared" ca="1" si="9"/>
        <v/>
      </c>
      <c r="AK43" s="107" t="str">
        <f t="shared" ca="1" si="16"/>
        <v/>
      </c>
      <c r="AL43" s="128" t="str">
        <f t="shared" ca="1" si="16"/>
        <v/>
      </c>
      <c r="AM43" s="285" t="str">
        <f t="shared" ca="1" si="10"/>
        <v/>
      </c>
      <c r="AN43" s="107" t="str">
        <f t="shared" ca="1" si="16"/>
        <v/>
      </c>
      <c r="AO43" s="128" t="str">
        <f t="shared" ca="1" si="16"/>
        <v/>
      </c>
      <c r="AP43" s="285" t="str">
        <f t="shared" ca="1" si="11"/>
        <v/>
      </c>
      <c r="AQ43" s="107" t="str">
        <f t="shared" ca="1" si="16"/>
        <v/>
      </c>
      <c r="AR43" s="128" t="str">
        <f t="shared" ca="1" si="16"/>
        <v/>
      </c>
      <c r="AS43" s="285" t="str">
        <f t="shared" ca="1" si="12"/>
        <v/>
      </c>
      <c r="AT43" s="107" t="str">
        <f t="shared" ca="1" si="16"/>
        <v/>
      </c>
      <c r="AU43" s="281" t="str">
        <f t="shared" ca="1" si="16"/>
        <v/>
      </c>
      <c r="AV43" s="130"/>
      <c r="AW43" s="106"/>
    </row>
    <row r="44" spans="1:49" s="131" customFormat="1" ht="30" customHeight="1" x14ac:dyDescent="0.25">
      <c r="A44" s="122" t="str">
        <f t="shared" ref="A44:P64" ca="1" si="18">IF(INDIRECT("Calc!R"&amp;ROW()&amp;"C"&amp;COLUMN(),0)=0,"",INDIRECT("Calc!R"&amp;ROW()&amp;"C"&amp;COLUMN(),0))</f>
        <v/>
      </c>
      <c r="B44" s="122" t="str">
        <f t="shared" ca="1" si="18"/>
        <v xml:space="preserve">  </v>
      </c>
      <c r="C44" s="123" t="str">
        <f t="shared" ca="1" si="18"/>
        <v/>
      </c>
      <c r="D44" s="124" t="str">
        <f t="shared" ca="1" si="18"/>
        <v/>
      </c>
      <c r="E44" s="125" t="str">
        <f t="shared" ca="1" si="18"/>
        <v/>
      </c>
      <c r="F44" s="126" t="str">
        <f t="shared" ca="1" si="18"/>
        <v/>
      </c>
      <c r="G44" s="126" t="str">
        <f t="shared" ca="1" si="18"/>
        <v/>
      </c>
      <c r="H44" s="126" t="str">
        <f t="shared" ca="1" si="18"/>
        <v/>
      </c>
      <c r="I44" s="126" t="str">
        <f t="shared" ca="1" si="18"/>
        <v/>
      </c>
      <c r="J44" s="126" t="str">
        <f t="shared" ca="1" si="18"/>
        <v/>
      </c>
      <c r="K44" s="126" t="str">
        <f t="shared" ca="1" si="18"/>
        <v/>
      </c>
      <c r="L44" s="126" t="str">
        <f t="shared" ca="1" si="18"/>
        <v/>
      </c>
      <c r="M44" s="126" t="str">
        <f t="shared" ca="1" si="18"/>
        <v/>
      </c>
      <c r="N44" s="126" t="str">
        <f t="shared" ca="1" si="18"/>
        <v/>
      </c>
      <c r="O44" s="127" t="str">
        <f t="shared" ca="1" si="18"/>
        <v/>
      </c>
      <c r="P44" s="126" t="str">
        <f t="shared" ca="1" si="18"/>
        <v/>
      </c>
      <c r="Q44" s="126" t="e">
        <f t="shared" ca="1" si="17"/>
        <v>#VALUE!</v>
      </c>
      <c r="R44" s="126" t="e">
        <f t="shared" ca="1" si="17"/>
        <v>#VALUE!</v>
      </c>
      <c r="S44" s="126" t="e">
        <f t="shared" ca="1" si="17"/>
        <v>#VALUE!</v>
      </c>
      <c r="T44" s="126" t="e">
        <f t="shared" ca="1" si="17"/>
        <v>#VALUE!</v>
      </c>
      <c r="U44" s="126" t="str">
        <f t="shared" ca="1" si="17"/>
        <v/>
      </c>
      <c r="V44" s="126" t="str">
        <f t="shared" ca="1" si="17"/>
        <v/>
      </c>
      <c r="W44" s="128" t="str">
        <f t="shared" ca="1" si="17"/>
        <v/>
      </c>
      <c r="X44" s="285" t="str">
        <f t="shared" ca="1" si="17"/>
        <v/>
      </c>
      <c r="Y44" s="107" t="str">
        <f t="shared" ca="1" si="17"/>
        <v/>
      </c>
      <c r="Z44" s="128" t="str">
        <f t="shared" ca="1" si="17"/>
        <v/>
      </c>
      <c r="AA44" s="285" t="str">
        <f t="shared" ca="1" si="17"/>
        <v/>
      </c>
      <c r="AB44" s="107" t="str">
        <f t="shared" ca="1" si="17"/>
        <v/>
      </c>
      <c r="AC44" s="128" t="str">
        <f t="shared" ca="1" si="17"/>
        <v/>
      </c>
      <c r="AD44" s="285" t="str">
        <f t="shared" ca="1" si="17"/>
        <v/>
      </c>
      <c r="AE44" s="107" t="str">
        <f t="shared" ca="1" si="17"/>
        <v/>
      </c>
      <c r="AF44" s="128" t="str">
        <f t="shared" ca="1" si="16"/>
        <v/>
      </c>
      <c r="AG44" s="285" t="str">
        <f t="shared" ca="1" si="8"/>
        <v/>
      </c>
      <c r="AH44" s="107" t="str">
        <f t="shared" ca="1" si="16"/>
        <v/>
      </c>
      <c r="AI44" s="128" t="str">
        <f t="shared" ca="1" si="16"/>
        <v/>
      </c>
      <c r="AJ44" s="285" t="str">
        <f t="shared" ca="1" si="9"/>
        <v/>
      </c>
      <c r="AK44" s="107" t="str">
        <f t="shared" ca="1" si="16"/>
        <v/>
      </c>
      <c r="AL44" s="128" t="str">
        <f t="shared" ca="1" si="16"/>
        <v/>
      </c>
      <c r="AM44" s="285" t="str">
        <f t="shared" ca="1" si="10"/>
        <v/>
      </c>
      <c r="AN44" s="107" t="str">
        <f t="shared" ca="1" si="16"/>
        <v/>
      </c>
      <c r="AO44" s="128" t="str">
        <f t="shared" ca="1" si="16"/>
        <v/>
      </c>
      <c r="AP44" s="285" t="str">
        <f t="shared" ca="1" si="11"/>
        <v/>
      </c>
      <c r="AQ44" s="107" t="str">
        <f t="shared" ca="1" si="16"/>
        <v/>
      </c>
      <c r="AR44" s="128" t="str">
        <f t="shared" ca="1" si="16"/>
        <v/>
      </c>
      <c r="AS44" s="285" t="str">
        <f t="shared" ca="1" si="12"/>
        <v/>
      </c>
      <c r="AT44" s="107" t="str">
        <f t="shared" ca="1" si="16"/>
        <v/>
      </c>
      <c r="AU44" s="281" t="str">
        <f t="shared" ca="1" si="16"/>
        <v/>
      </c>
      <c r="AV44" s="130"/>
      <c r="AW44" s="106"/>
    </row>
    <row r="45" spans="1:49" s="131" customFormat="1" ht="30" customHeight="1" x14ac:dyDescent="0.25">
      <c r="A45" s="122" t="str">
        <f t="shared" ca="1" si="18"/>
        <v/>
      </c>
      <c r="B45" s="122" t="str">
        <f t="shared" ca="1" si="18"/>
        <v xml:space="preserve">  </v>
      </c>
      <c r="C45" s="123" t="str">
        <f t="shared" ca="1" si="18"/>
        <v/>
      </c>
      <c r="D45" s="124" t="str">
        <f t="shared" ca="1" si="18"/>
        <v/>
      </c>
      <c r="E45" s="125" t="str">
        <f t="shared" ca="1" si="18"/>
        <v/>
      </c>
      <c r="F45" s="126" t="str">
        <f t="shared" ca="1" si="18"/>
        <v/>
      </c>
      <c r="G45" s="126" t="str">
        <f t="shared" ca="1" si="18"/>
        <v/>
      </c>
      <c r="H45" s="126" t="str">
        <f t="shared" ca="1" si="18"/>
        <v/>
      </c>
      <c r="I45" s="126" t="str">
        <f t="shared" ca="1" si="18"/>
        <v/>
      </c>
      <c r="J45" s="126" t="str">
        <f t="shared" ca="1" si="18"/>
        <v/>
      </c>
      <c r="K45" s="126" t="str">
        <f t="shared" ca="1" si="18"/>
        <v/>
      </c>
      <c r="L45" s="126" t="str">
        <f t="shared" ca="1" si="18"/>
        <v/>
      </c>
      <c r="M45" s="126" t="str">
        <f t="shared" ca="1" si="18"/>
        <v/>
      </c>
      <c r="N45" s="126" t="str">
        <f t="shared" ca="1" si="18"/>
        <v/>
      </c>
      <c r="O45" s="127" t="str">
        <f t="shared" ca="1" si="18"/>
        <v/>
      </c>
      <c r="P45" s="126" t="str">
        <f t="shared" ca="1" si="18"/>
        <v/>
      </c>
      <c r="Q45" s="126" t="e">
        <f t="shared" ca="1" si="17"/>
        <v>#VALUE!</v>
      </c>
      <c r="R45" s="126" t="e">
        <f t="shared" ca="1" si="17"/>
        <v>#VALUE!</v>
      </c>
      <c r="S45" s="126" t="e">
        <f t="shared" ca="1" si="17"/>
        <v>#VALUE!</v>
      </c>
      <c r="T45" s="126" t="e">
        <f t="shared" ca="1" si="17"/>
        <v>#VALUE!</v>
      </c>
      <c r="U45" s="126" t="str">
        <f t="shared" ca="1" si="17"/>
        <v/>
      </c>
      <c r="V45" s="126" t="str">
        <f t="shared" ca="1" si="17"/>
        <v/>
      </c>
      <c r="W45" s="128" t="str">
        <f t="shared" ca="1" si="17"/>
        <v/>
      </c>
      <c r="X45" s="285" t="str">
        <f t="shared" ca="1" si="17"/>
        <v/>
      </c>
      <c r="Y45" s="107" t="str">
        <f t="shared" ca="1" si="17"/>
        <v/>
      </c>
      <c r="Z45" s="128" t="str">
        <f t="shared" ca="1" si="17"/>
        <v/>
      </c>
      <c r="AA45" s="285" t="str">
        <f t="shared" ca="1" si="17"/>
        <v/>
      </c>
      <c r="AB45" s="107" t="str">
        <f t="shared" ca="1" si="17"/>
        <v/>
      </c>
      <c r="AC45" s="128" t="str">
        <f t="shared" ca="1" si="17"/>
        <v/>
      </c>
      <c r="AD45" s="285" t="str">
        <f t="shared" ca="1" si="17"/>
        <v/>
      </c>
      <c r="AE45" s="107" t="str">
        <f t="shared" ca="1" si="17"/>
        <v/>
      </c>
      <c r="AF45" s="128" t="str">
        <f t="shared" ca="1" si="16"/>
        <v/>
      </c>
      <c r="AG45" s="285" t="str">
        <f t="shared" ca="1" si="8"/>
        <v/>
      </c>
      <c r="AH45" s="107" t="str">
        <f t="shared" ca="1" si="16"/>
        <v/>
      </c>
      <c r="AI45" s="128" t="str">
        <f t="shared" ca="1" si="16"/>
        <v/>
      </c>
      <c r="AJ45" s="285" t="str">
        <f t="shared" ca="1" si="9"/>
        <v/>
      </c>
      <c r="AK45" s="107" t="str">
        <f t="shared" ca="1" si="16"/>
        <v/>
      </c>
      <c r="AL45" s="128" t="str">
        <f t="shared" ca="1" si="16"/>
        <v/>
      </c>
      <c r="AM45" s="285" t="str">
        <f t="shared" ca="1" si="10"/>
        <v/>
      </c>
      <c r="AN45" s="107" t="str">
        <f t="shared" ca="1" si="16"/>
        <v/>
      </c>
      <c r="AO45" s="128" t="str">
        <f t="shared" ca="1" si="16"/>
        <v/>
      </c>
      <c r="AP45" s="285" t="str">
        <f t="shared" ca="1" si="11"/>
        <v/>
      </c>
      <c r="AQ45" s="107" t="str">
        <f t="shared" ca="1" si="16"/>
        <v/>
      </c>
      <c r="AR45" s="128" t="str">
        <f t="shared" ca="1" si="16"/>
        <v/>
      </c>
      <c r="AS45" s="285" t="str">
        <f t="shared" ca="1" si="12"/>
        <v/>
      </c>
      <c r="AT45" s="107" t="str">
        <f t="shared" ca="1" si="16"/>
        <v/>
      </c>
      <c r="AU45" s="281" t="str">
        <f t="shared" ca="1" si="16"/>
        <v/>
      </c>
      <c r="AV45" s="130"/>
      <c r="AW45" s="106"/>
    </row>
    <row r="46" spans="1:49" s="131" customFormat="1" ht="30" customHeight="1" x14ac:dyDescent="0.25">
      <c r="A46" s="122" t="str">
        <f t="shared" ca="1" si="18"/>
        <v/>
      </c>
      <c r="B46" s="122" t="str">
        <f t="shared" ca="1" si="18"/>
        <v xml:space="preserve">  </v>
      </c>
      <c r="C46" s="123" t="str">
        <f t="shared" ca="1" si="18"/>
        <v/>
      </c>
      <c r="D46" s="124" t="str">
        <f t="shared" ca="1" si="18"/>
        <v/>
      </c>
      <c r="E46" s="125" t="str">
        <f t="shared" ca="1" si="18"/>
        <v/>
      </c>
      <c r="F46" s="126" t="str">
        <f t="shared" ca="1" si="18"/>
        <v/>
      </c>
      <c r="G46" s="126" t="str">
        <f t="shared" ca="1" si="18"/>
        <v/>
      </c>
      <c r="H46" s="126" t="str">
        <f t="shared" ca="1" si="18"/>
        <v/>
      </c>
      <c r="I46" s="126" t="str">
        <f t="shared" ca="1" si="18"/>
        <v/>
      </c>
      <c r="J46" s="126" t="str">
        <f t="shared" ca="1" si="18"/>
        <v/>
      </c>
      <c r="K46" s="126" t="str">
        <f t="shared" ca="1" si="18"/>
        <v/>
      </c>
      <c r="L46" s="126" t="str">
        <f t="shared" ca="1" si="18"/>
        <v/>
      </c>
      <c r="M46" s="126" t="str">
        <f t="shared" ca="1" si="18"/>
        <v/>
      </c>
      <c r="N46" s="126" t="str">
        <f t="shared" ca="1" si="18"/>
        <v/>
      </c>
      <c r="O46" s="127" t="str">
        <f t="shared" ca="1" si="18"/>
        <v/>
      </c>
      <c r="P46" s="126" t="str">
        <f t="shared" ca="1" si="18"/>
        <v/>
      </c>
      <c r="Q46" s="126" t="e">
        <f t="shared" ca="1" si="17"/>
        <v>#VALUE!</v>
      </c>
      <c r="R46" s="126" t="e">
        <f t="shared" ca="1" si="17"/>
        <v>#VALUE!</v>
      </c>
      <c r="S46" s="126" t="e">
        <f t="shared" ca="1" si="17"/>
        <v>#VALUE!</v>
      </c>
      <c r="T46" s="126" t="e">
        <f t="shared" ca="1" si="17"/>
        <v>#VALUE!</v>
      </c>
      <c r="U46" s="126" t="str">
        <f t="shared" ca="1" si="17"/>
        <v/>
      </c>
      <c r="V46" s="126" t="str">
        <f t="shared" ca="1" si="17"/>
        <v/>
      </c>
      <c r="W46" s="128" t="str">
        <f t="shared" ca="1" si="17"/>
        <v/>
      </c>
      <c r="X46" s="285" t="str">
        <f t="shared" ca="1" si="17"/>
        <v/>
      </c>
      <c r="Y46" s="107" t="str">
        <f t="shared" ca="1" si="17"/>
        <v/>
      </c>
      <c r="Z46" s="128" t="str">
        <f t="shared" ca="1" si="17"/>
        <v/>
      </c>
      <c r="AA46" s="285" t="str">
        <f t="shared" ca="1" si="17"/>
        <v/>
      </c>
      <c r="AB46" s="107" t="str">
        <f t="shared" ca="1" si="17"/>
        <v/>
      </c>
      <c r="AC46" s="128" t="str">
        <f t="shared" ca="1" si="17"/>
        <v/>
      </c>
      <c r="AD46" s="285" t="str">
        <f t="shared" ca="1" si="17"/>
        <v/>
      </c>
      <c r="AE46" s="107" t="str">
        <f t="shared" ca="1" si="17"/>
        <v/>
      </c>
      <c r="AF46" s="128" t="str">
        <f t="shared" ca="1" si="16"/>
        <v/>
      </c>
      <c r="AG46" s="285" t="str">
        <f t="shared" ca="1" si="8"/>
        <v/>
      </c>
      <c r="AH46" s="107" t="str">
        <f t="shared" ca="1" si="16"/>
        <v/>
      </c>
      <c r="AI46" s="128" t="str">
        <f t="shared" ca="1" si="16"/>
        <v/>
      </c>
      <c r="AJ46" s="285" t="str">
        <f t="shared" ca="1" si="9"/>
        <v/>
      </c>
      <c r="AK46" s="107" t="str">
        <f t="shared" ca="1" si="16"/>
        <v/>
      </c>
      <c r="AL46" s="128" t="str">
        <f t="shared" ca="1" si="16"/>
        <v/>
      </c>
      <c r="AM46" s="285" t="str">
        <f t="shared" ca="1" si="10"/>
        <v/>
      </c>
      <c r="AN46" s="107" t="str">
        <f t="shared" ca="1" si="16"/>
        <v/>
      </c>
      <c r="AO46" s="128" t="str">
        <f t="shared" ca="1" si="16"/>
        <v/>
      </c>
      <c r="AP46" s="285" t="str">
        <f t="shared" ca="1" si="11"/>
        <v/>
      </c>
      <c r="AQ46" s="107" t="str">
        <f t="shared" ca="1" si="16"/>
        <v/>
      </c>
      <c r="AR46" s="128" t="str">
        <f t="shared" ca="1" si="16"/>
        <v/>
      </c>
      <c r="AS46" s="285" t="str">
        <f t="shared" ca="1" si="12"/>
        <v/>
      </c>
      <c r="AT46" s="107" t="str">
        <f t="shared" ca="1" si="16"/>
        <v/>
      </c>
      <c r="AU46" s="281" t="str">
        <f t="shared" ca="1" si="16"/>
        <v/>
      </c>
      <c r="AV46" s="130"/>
      <c r="AW46" s="106"/>
    </row>
    <row r="47" spans="1:49" s="131" customFormat="1" ht="30" customHeight="1" x14ac:dyDescent="0.25">
      <c r="A47" s="122" t="str">
        <f t="shared" ca="1" si="18"/>
        <v/>
      </c>
      <c r="B47" s="122" t="str">
        <f t="shared" ca="1" si="18"/>
        <v xml:space="preserve">  </v>
      </c>
      <c r="C47" s="123" t="str">
        <f t="shared" ca="1" si="18"/>
        <v/>
      </c>
      <c r="D47" s="124" t="str">
        <f t="shared" ca="1" si="18"/>
        <v/>
      </c>
      <c r="E47" s="125" t="str">
        <f t="shared" ca="1" si="18"/>
        <v/>
      </c>
      <c r="F47" s="126" t="str">
        <f t="shared" ca="1" si="18"/>
        <v/>
      </c>
      <c r="G47" s="126" t="str">
        <f t="shared" ca="1" si="18"/>
        <v/>
      </c>
      <c r="H47" s="126" t="str">
        <f t="shared" ca="1" si="18"/>
        <v/>
      </c>
      <c r="I47" s="126" t="str">
        <f t="shared" ca="1" si="18"/>
        <v/>
      </c>
      <c r="J47" s="126" t="str">
        <f t="shared" ca="1" si="18"/>
        <v/>
      </c>
      <c r="K47" s="126" t="str">
        <f t="shared" ca="1" si="18"/>
        <v/>
      </c>
      <c r="L47" s="126" t="str">
        <f t="shared" ca="1" si="18"/>
        <v/>
      </c>
      <c r="M47" s="126" t="str">
        <f t="shared" ca="1" si="18"/>
        <v/>
      </c>
      <c r="N47" s="126" t="str">
        <f t="shared" ca="1" si="18"/>
        <v/>
      </c>
      <c r="O47" s="127" t="str">
        <f t="shared" ca="1" si="18"/>
        <v/>
      </c>
      <c r="P47" s="126" t="str">
        <f t="shared" ca="1" si="18"/>
        <v/>
      </c>
      <c r="Q47" s="126" t="e">
        <f t="shared" ca="1" si="17"/>
        <v>#VALUE!</v>
      </c>
      <c r="R47" s="126" t="e">
        <f t="shared" ca="1" si="17"/>
        <v>#VALUE!</v>
      </c>
      <c r="S47" s="126" t="e">
        <f t="shared" ca="1" si="17"/>
        <v>#VALUE!</v>
      </c>
      <c r="T47" s="126" t="e">
        <f t="shared" ca="1" si="17"/>
        <v>#VALUE!</v>
      </c>
      <c r="U47" s="126" t="str">
        <f t="shared" ca="1" si="17"/>
        <v/>
      </c>
      <c r="V47" s="126" t="str">
        <f t="shared" ca="1" si="17"/>
        <v/>
      </c>
      <c r="W47" s="128" t="str">
        <f t="shared" ca="1" si="17"/>
        <v/>
      </c>
      <c r="X47" s="285" t="str">
        <f t="shared" ca="1" si="17"/>
        <v/>
      </c>
      <c r="Y47" s="107" t="str">
        <f t="shared" ca="1" si="17"/>
        <v/>
      </c>
      <c r="Z47" s="128" t="str">
        <f t="shared" ca="1" si="17"/>
        <v/>
      </c>
      <c r="AA47" s="285" t="str">
        <f t="shared" ca="1" si="17"/>
        <v/>
      </c>
      <c r="AB47" s="107" t="str">
        <f t="shared" ca="1" si="17"/>
        <v/>
      </c>
      <c r="AC47" s="128" t="str">
        <f t="shared" ca="1" si="17"/>
        <v/>
      </c>
      <c r="AD47" s="285" t="str">
        <f t="shared" ca="1" si="17"/>
        <v/>
      </c>
      <c r="AE47" s="107" t="str">
        <f t="shared" ca="1" si="17"/>
        <v/>
      </c>
      <c r="AF47" s="128" t="str">
        <f t="shared" ca="1" si="16"/>
        <v/>
      </c>
      <c r="AG47" s="285" t="str">
        <f t="shared" ca="1" si="8"/>
        <v/>
      </c>
      <c r="AH47" s="107" t="str">
        <f t="shared" ca="1" si="16"/>
        <v/>
      </c>
      <c r="AI47" s="128" t="str">
        <f t="shared" ca="1" si="16"/>
        <v/>
      </c>
      <c r="AJ47" s="285" t="str">
        <f t="shared" ca="1" si="9"/>
        <v/>
      </c>
      <c r="AK47" s="107" t="str">
        <f t="shared" ca="1" si="16"/>
        <v/>
      </c>
      <c r="AL47" s="128" t="str">
        <f t="shared" ca="1" si="16"/>
        <v/>
      </c>
      <c r="AM47" s="285" t="str">
        <f t="shared" ca="1" si="10"/>
        <v/>
      </c>
      <c r="AN47" s="107" t="str">
        <f t="shared" ca="1" si="16"/>
        <v/>
      </c>
      <c r="AO47" s="128" t="str">
        <f t="shared" ca="1" si="16"/>
        <v/>
      </c>
      <c r="AP47" s="285" t="str">
        <f t="shared" ca="1" si="11"/>
        <v/>
      </c>
      <c r="AQ47" s="107" t="str">
        <f t="shared" ca="1" si="16"/>
        <v/>
      </c>
      <c r="AR47" s="128" t="str">
        <f t="shared" ca="1" si="16"/>
        <v/>
      </c>
      <c r="AS47" s="285" t="str">
        <f t="shared" ca="1" si="12"/>
        <v/>
      </c>
      <c r="AT47" s="107" t="str">
        <f t="shared" ca="1" si="16"/>
        <v/>
      </c>
      <c r="AU47" s="281" t="str">
        <f t="shared" ca="1" si="16"/>
        <v/>
      </c>
      <c r="AV47" s="130"/>
      <c r="AW47" s="106"/>
    </row>
    <row r="48" spans="1:49" s="131" customFormat="1" ht="30" customHeight="1" x14ac:dyDescent="0.25">
      <c r="A48" s="122" t="str">
        <f t="shared" ca="1" si="18"/>
        <v/>
      </c>
      <c r="B48" s="122" t="str">
        <f t="shared" ca="1" si="18"/>
        <v xml:space="preserve">  </v>
      </c>
      <c r="C48" s="123" t="str">
        <f t="shared" ca="1" si="18"/>
        <v/>
      </c>
      <c r="D48" s="124" t="str">
        <f t="shared" ca="1" si="18"/>
        <v/>
      </c>
      <c r="E48" s="125" t="str">
        <f t="shared" ca="1" si="18"/>
        <v/>
      </c>
      <c r="F48" s="126" t="str">
        <f t="shared" ca="1" si="18"/>
        <v/>
      </c>
      <c r="G48" s="126" t="str">
        <f t="shared" ca="1" si="18"/>
        <v/>
      </c>
      <c r="H48" s="126" t="str">
        <f t="shared" ca="1" si="18"/>
        <v/>
      </c>
      <c r="I48" s="126" t="str">
        <f t="shared" ca="1" si="18"/>
        <v/>
      </c>
      <c r="J48" s="126" t="str">
        <f t="shared" ca="1" si="18"/>
        <v/>
      </c>
      <c r="K48" s="126" t="str">
        <f t="shared" ca="1" si="18"/>
        <v/>
      </c>
      <c r="L48" s="126" t="str">
        <f t="shared" ca="1" si="18"/>
        <v/>
      </c>
      <c r="M48" s="126" t="str">
        <f t="shared" ca="1" si="18"/>
        <v/>
      </c>
      <c r="N48" s="126" t="str">
        <f t="shared" ca="1" si="18"/>
        <v/>
      </c>
      <c r="O48" s="127" t="str">
        <f t="shared" ca="1" si="18"/>
        <v/>
      </c>
      <c r="P48" s="126" t="str">
        <f t="shared" ca="1" si="18"/>
        <v/>
      </c>
      <c r="Q48" s="126" t="e">
        <f t="shared" ca="1" si="17"/>
        <v>#VALUE!</v>
      </c>
      <c r="R48" s="126" t="e">
        <f t="shared" ca="1" si="17"/>
        <v>#VALUE!</v>
      </c>
      <c r="S48" s="126" t="e">
        <f t="shared" ca="1" si="17"/>
        <v>#VALUE!</v>
      </c>
      <c r="T48" s="126" t="e">
        <f t="shared" ca="1" si="17"/>
        <v>#VALUE!</v>
      </c>
      <c r="U48" s="126" t="str">
        <f t="shared" ca="1" si="17"/>
        <v/>
      </c>
      <c r="V48" s="126" t="str">
        <f t="shared" ca="1" si="17"/>
        <v/>
      </c>
      <c r="W48" s="128" t="str">
        <f t="shared" ca="1" si="17"/>
        <v/>
      </c>
      <c r="X48" s="285" t="str">
        <f t="shared" ca="1" si="17"/>
        <v/>
      </c>
      <c r="Y48" s="107" t="str">
        <f t="shared" ca="1" si="17"/>
        <v/>
      </c>
      <c r="Z48" s="128" t="str">
        <f t="shared" ca="1" si="17"/>
        <v/>
      </c>
      <c r="AA48" s="285" t="str">
        <f t="shared" ca="1" si="17"/>
        <v/>
      </c>
      <c r="AB48" s="107" t="str">
        <f t="shared" ca="1" si="17"/>
        <v/>
      </c>
      <c r="AC48" s="128" t="str">
        <f t="shared" ca="1" si="17"/>
        <v/>
      </c>
      <c r="AD48" s="285" t="str">
        <f t="shared" ca="1" si="17"/>
        <v/>
      </c>
      <c r="AE48" s="107" t="str">
        <f t="shared" ca="1" si="17"/>
        <v/>
      </c>
      <c r="AF48" s="128" t="str">
        <f t="shared" ca="1" si="16"/>
        <v/>
      </c>
      <c r="AG48" s="285" t="str">
        <f t="shared" ca="1" si="8"/>
        <v/>
      </c>
      <c r="AH48" s="107" t="str">
        <f t="shared" ca="1" si="16"/>
        <v/>
      </c>
      <c r="AI48" s="128" t="str">
        <f t="shared" ca="1" si="16"/>
        <v/>
      </c>
      <c r="AJ48" s="285" t="str">
        <f t="shared" ca="1" si="9"/>
        <v/>
      </c>
      <c r="AK48" s="107" t="str">
        <f t="shared" ca="1" si="16"/>
        <v/>
      </c>
      <c r="AL48" s="128" t="str">
        <f t="shared" ca="1" si="16"/>
        <v/>
      </c>
      <c r="AM48" s="285" t="str">
        <f t="shared" ca="1" si="10"/>
        <v/>
      </c>
      <c r="AN48" s="107" t="str">
        <f t="shared" ca="1" si="16"/>
        <v/>
      </c>
      <c r="AO48" s="128" t="str">
        <f t="shared" ca="1" si="16"/>
        <v/>
      </c>
      <c r="AP48" s="285" t="str">
        <f t="shared" ca="1" si="11"/>
        <v/>
      </c>
      <c r="AQ48" s="107" t="str">
        <f t="shared" ca="1" si="16"/>
        <v/>
      </c>
      <c r="AR48" s="128" t="str">
        <f t="shared" ca="1" si="16"/>
        <v/>
      </c>
      <c r="AS48" s="285" t="str">
        <f t="shared" ca="1" si="12"/>
        <v/>
      </c>
      <c r="AT48" s="107" t="str">
        <f t="shared" ca="1" si="16"/>
        <v/>
      </c>
      <c r="AU48" s="281" t="str">
        <f t="shared" ca="1" si="16"/>
        <v/>
      </c>
      <c r="AV48" s="130"/>
      <c r="AW48" s="106"/>
    </row>
    <row r="49" spans="1:49" s="131" customFormat="1" ht="30" customHeight="1" x14ac:dyDescent="0.25">
      <c r="A49" s="122" t="str">
        <f t="shared" ca="1" si="18"/>
        <v/>
      </c>
      <c r="B49" s="122" t="str">
        <f t="shared" ca="1" si="18"/>
        <v xml:space="preserve">  </v>
      </c>
      <c r="C49" s="123" t="str">
        <f t="shared" ca="1" si="18"/>
        <v/>
      </c>
      <c r="D49" s="124" t="str">
        <f t="shared" ca="1" si="18"/>
        <v/>
      </c>
      <c r="E49" s="125" t="str">
        <f t="shared" ca="1" si="18"/>
        <v/>
      </c>
      <c r="F49" s="126" t="str">
        <f t="shared" ca="1" si="18"/>
        <v/>
      </c>
      <c r="G49" s="126" t="str">
        <f t="shared" ca="1" si="18"/>
        <v/>
      </c>
      <c r="H49" s="126" t="str">
        <f t="shared" ca="1" si="18"/>
        <v/>
      </c>
      <c r="I49" s="126" t="str">
        <f t="shared" ca="1" si="18"/>
        <v/>
      </c>
      <c r="J49" s="126" t="str">
        <f t="shared" ca="1" si="18"/>
        <v/>
      </c>
      <c r="K49" s="126" t="str">
        <f t="shared" ca="1" si="18"/>
        <v/>
      </c>
      <c r="L49" s="126" t="str">
        <f t="shared" ca="1" si="18"/>
        <v/>
      </c>
      <c r="M49" s="126" t="str">
        <f t="shared" ca="1" si="18"/>
        <v/>
      </c>
      <c r="N49" s="126" t="str">
        <f t="shared" ca="1" si="18"/>
        <v/>
      </c>
      <c r="O49" s="127" t="str">
        <f t="shared" ca="1" si="18"/>
        <v/>
      </c>
      <c r="P49" s="126" t="str">
        <f t="shared" ca="1" si="18"/>
        <v/>
      </c>
      <c r="Q49" s="126" t="e">
        <f t="shared" ca="1" si="17"/>
        <v>#VALUE!</v>
      </c>
      <c r="R49" s="126" t="e">
        <f t="shared" ca="1" si="17"/>
        <v>#VALUE!</v>
      </c>
      <c r="S49" s="126" t="e">
        <f t="shared" ca="1" si="17"/>
        <v>#VALUE!</v>
      </c>
      <c r="T49" s="126" t="e">
        <f t="shared" ca="1" si="17"/>
        <v>#VALUE!</v>
      </c>
      <c r="U49" s="126" t="str">
        <f t="shared" ca="1" si="17"/>
        <v/>
      </c>
      <c r="V49" s="126" t="str">
        <f t="shared" ca="1" si="17"/>
        <v/>
      </c>
      <c r="W49" s="128" t="str">
        <f t="shared" ca="1" si="17"/>
        <v/>
      </c>
      <c r="X49" s="285" t="str">
        <f t="shared" ca="1" si="17"/>
        <v/>
      </c>
      <c r="Y49" s="107" t="str">
        <f t="shared" ca="1" si="17"/>
        <v/>
      </c>
      <c r="Z49" s="128" t="str">
        <f t="shared" ca="1" si="17"/>
        <v/>
      </c>
      <c r="AA49" s="285" t="str">
        <f t="shared" ca="1" si="17"/>
        <v/>
      </c>
      <c r="AB49" s="107" t="str">
        <f t="shared" ca="1" si="17"/>
        <v/>
      </c>
      <c r="AC49" s="128" t="str">
        <f t="shared" ca="1" si="17"/>
        <v/>
      </c>
      <c r="AD49" s="285" t="str">
        <f t="shared" ca="1" si="17"/>
        <v/>
      </c>
      <c r="AE49" s="107" t="str">
        <f t="shared" ca="1" si="17"/>
        <v/>
      </c>
      <c r="AF49" s="128" t="str">
        <f t="shared" ca="1" si="16"/>
        <v/>
      </c>
      <c r="AG49" s="285" t="str">
        <f t="shared" ca="1" si="8"/>
        <v/>
      </c>
      <c r="AH49" s="107" t="str">
        <f t="shared" ca="1" si="16"/>
        <v/>
      </c>
      <c r="AI49" s="128" t="str">
        <f t="shared" ca="1" si="16"/>
        <v/>
      </c>
      <c r="AJ49" s="285" t="str">
        <f t="shared" ca="1" si="9"/>
        <v/>
      </c>
      <c r="AK49" s="107" t="str">
        <f t="shared" ca="1" si="16"/>
        <v/>
      </c>
      <c r="AL49" s="128" t="str">
        <f t="shared" ca="1" si="16"/>
        <v/>
      </c>
      <c r="AM49" s="285" t="str">
        <f t="shared" ca="1" si="10"/>
        <v/>
      </c>
      <c r="AN49" s="107" t="str">
        <f t="shared" ca="1" si="16"/>
        <v/>
      </c>
      <c r="AO49" s="128" t="str">
        <f t="shared" ca="1" si="16"/>
        <v/>
      </c>
      <c r="AP49" s="285" t="str">
        <f t="shared" ca="1" si="11"/>
        <v/>
      </c>
      <c r="AQ49" s="107" t="str">
        <f t="shared" ca="1" si="16"/>
        <v/>
      </c>
      <c r="AR49" s="128" t="str">
        <f t="shared" ca="1" si="16"/>
        <v/>
      </c>
      <c r="AS49" s="285" t="str">
        <f t="shared" ca="1" si="12"/>
        <v/>
      </c>
      <c r="AT49" s="107" t="str">
        <f t="shared" ca="1" si="16"/>
        <v/>
      </c>
      <c r="AU49" s="281" t="str">
        <f t="shared" ca="1" si="16"/>
        <v/>
      </c>
      <c r="AV49" s="130"/>
      <c r="AW49" s="106"/>
    </row>
    <row r="50" spans="1:49" s="131" customFormat="1" ht="30" customHeight="1" x14ac:dyDescent="0.25">
      <c r="A50" s="122" t="str">
        <f t="shared" ca="1" si="18"/>
        <v/>
      </c>
      <c r="B50" s="122" t="str">
        <f t="shared" ca="1" si="18"/>
        <v xml:space="preserve">  </v>
      </c>
      <c r="C50" s="123" t="str">
        <f t="shared" ca="1" si="18"/>
        <v/>
      </c>
      <c r="D50" s="124" t="str">
        <f t="shared" ca="1" si="18"/>
        <v/>
      </c>
      <c r="E50" s="125" t="str">
        <f t="shared" ca="1" si="18"/>
        <v/>
      </c>
      <c r="F50" s="126" t="str">
        <f t="shared" ca="1" si="18"/>
        <v/>
      </c>
      <c r="G50" s="126" t="str">
        <f t="shared" ca="1" si="18"/>
        <v/>
      </c>
      <c r="H50" s="126" t="str">
        <f t="shared" ca="1" si="18"/>
        <v/>
      </c>
      <c r="I50" s="126" t="str">
        <f t="shared" ca="1" si="18"/>
        <v/>
      </c>
      <c r="J50" s="126" t="str">
        <f t="shared" ca="1" si="18"/>
        <v/>
      </c>
      <c r="K50" s="126" t="str">
        <f t="shared" ca="1" si="18"/>
        <v/>
      </c>
      <c r="L50" s="126" t="str">
        <f t="shared" ca="1" si="18"/>
        <v/>
      </c>
      <c r="M50" s="126" t="str">
        <f t="shared" ca="1" si="18"/>
        <v/>
      </c>
      <c r="N50" s="126" t="str">
        <f t="shared" ca="1" si="18"/>
        <v/>
      </c>
      <c r="O50" s="127" t="str">
        <f t="shared" ca="1" si="18"/>
        <v/>
      </c>
      <c r="P50" s="126" t="str">
        <f t="shared" ca="1" si="18"/>
        <v/>
      </c>
      <c r="Q50" s="126" t="e">
        <f t="shared" ca="1" si="17"/>
        <v>#VALUE!</v>
      </c>
      <c r="R50" s="126" t="e">
        <f t="shared" ca="1" si="17"/>
        <v>#VALUE!</v>
      </c>
      <c r="S50" s="126" t="e">
        <f t="shared" ca="1" si="17"/>
        <v>#VALUE!</v>
      </c>
      <c r="T50" s="126" t="e">
        <f t="shared" ca="1" si="17"/>
        <v>#VALUE!</v>
      </c>
      <c r="U50" s="126" t="str">
        <f t="shared" ca="1" si="17"/>
        <v/>
      </c>
      <c r="V50" s="126" t="str">
        <f t="shared" ca="1" si="17"/>
        <v/>
      </c>
      <c r="W50" s="128" t="str">
        <f t="shared" ca="1" si="17"/>
        <v/>
      </c>
      <c r="X50" s="285" t="str">
        <f t="shared" ca="1" si="17"/>
        <v/>
      </c>
      <c r="Y50" s="107" t="str">
        <f t="shared" ca="1" si="17"/>
        <v/>
      </c>
      <c r="Z50" s="128" t="str">
        <f t="shared" ca="1" si="17"/>
        <v/>
      </c>
      <c r="AA50" s="285" t="str">
        <f t="shared" ca="1" si="17"/>
        <v/>
      </c>
      <c r="AB50" s="107" t="str">
        <f t="shared" ca="1" si="17"/>
        <v/>
      </c>
      <c r="AC50" s="128" t="str">
        <f t="shared" ca="1" si="17"/>
        <v/>
      </c>
      <c r="AD50" s="285" t="str">
        <f t="shared" ca="1" si="17"/>
        <v/>
      </c>
      <c r="AE50" s="107" t="str">
        <f t="shared" ca="1" si="17"/>
        <v/>
      </c>
      <c r="AF50" s="128" t="str">
        <f t="shared" ca="1" si="16"/>
        <v/>
      </c>
      <c r="AG50" s="285" t="str">
        <f t="shared" ca="1" si="8"/>
        <v/>
      </c>
      <c r="AH50" s="107" t="str">
        <f t="shared" ca="1" si="16"/>
        <v/>
      </c>
      <c r="AI50" s="128" t="str">
        <f t="shared" ca="1" si="16"/>
        <v/>
      </c>
      <c r="AJ50" s="285" t="str">
        <f t="shared" ca="1" si="9"/>
        <v/>
      </c>
      <c r="AK50" s="107" t="str">
        <f t="shared" ca="1" si="16"/>
        <v/>
      </c>
      <c r="AL50" s="128" t="str">
        <f t="shared" ca="1" si="16"/>
        <v/>
      </c>
      <c r="AM50" s="285" t="str">
        <f t="shared" ca="1" si="10"/>
        <v/>
      </c>
      <c r="AN50" s="107" t="str">
        <f t="shared" ca="1" si="16"/>
        <v/>
      </c>
      <c r="AO50" s="128" t="str">
        <f t="shared" ca="1" si="16"/>
        <v/>
      </c>
      <c r="AP50" s="285" t="str">
        <f t="shared" ca="1" si="11"/>
        <v/>
      </c>
      <c r="AQ50" s="107" t="str">
        <f t="shared" ca="1" si="16"/>
        <v/>
      </c>
      <c r="AR50" s="128" t="str">
        <f t="shared" ca="1" si="16"/>
        <v/>
      </c>
      <c r="AS50" s="285" t="str">
        <f t="shared" ca="1" si="12"/>
        <v/>
      </c>
      <c r="AT50" s="107" t="str">
        <f t="shared" ca="1" si="16"/>
        <v/>
      </c>
      <c r="AU50" s="281" t="str">
        <f t="shared" ca="1" si="16"/>
        <v/>
      </c>
      <c r="AV50" s="130"/>
      <c r="AW50" s="106"/>
    </row>
    <row r="51" spans="1:49" s="131" customFormat="1" ht="30" customHeight="1" x14ac:dyDescent="0.25">
      <c r="A51" s="122" t="str">
        <f t="shared" ca="1" si="18"/>
        <v/>
      </c>
      <c r="B51" s="122" t="str">
        <f t="shared" ca="1" si="18"/>
        <v xml:space="preserve">  </v>
      </c>
      <c r="C51" s="123" t="str">
        <f t="shared" ca="1" si="18"/>
        <v/>
      </c>
      <c r="D51" s="124" t="str">
        <f t="shared" ca="1" si="18"/>
        <v/>
      </c>
      <c r="E51" s="125" t="str">
        <f t="shared" ca="1" si="18"/>
        <v/>
      </c>
      <c r="F51" s="126" t="str">
        <f t="shared" ca="1" si="18"/>
        <v/>
      </c>
      <c r="G51" s="126" t="str">
        <f t="shared" ca="1" si="18"/>
        <v/>
      </c>
      <c r="H51" s="126" t="str">
        <f t="shared" ca="1" si="18"/>
        <v/>
      </c>
      <c r="I51" s="126" t="str">
        <f t="shared" ca="1" si="18"/>
        <v/>
      </c>
      <c r="J51" s="126" t="str">
        <f t="shared" ca="1" si="18"/>
        <v/>
      </c>
      <c r="K51" s="126" t="str">
        <f t="shared" ca="1" si="18"/>
        <v/>
      </c>
      <c r="L51" s="126" t="str">
        <f t="shared" ca="1" si="18"/>
        <v/>
      </c>
      <c r="M51" s="126" t="str">
        <f t="shared" ca="1" si="18"/>
        <v/>
      </c>
      <c r="N51" s="126" t="str">
        <f t="shared" ca="1" si="18"/>
        <v/>
      </c>
      <c r="O51" s="127" t="str">
        <f t="shared" ca="1" si="18"/>
        <v/>
      </c>
      <c r="P51" s="126" t="str">
        <f t="shared" ca="1" si="18"/>
        <v/>
      </c>
      <c r="Q51" s="126" t="e">
        <f t="shared" ca="1" si="17"/>
        <v>#VALUE!</v>
      </c>
      <c r="R51" s="126" t="e">
        <f t="shared" ca="1" si="17"/>
        <v>#VALUE!</v>
      </c>
      <c r="S51" s="126" t="e">
        <f t="shared" ca="1" si="17"/>
        <v>#VALUE!</v>
      </c>
      <c r="T51" s="126" t="e">
        <f t="shared" ca="1" si="17"/>
        <v>#VALUE!</v>
      </c>
      <c r="U51" s="126" t="str">
        <f t="shared" ca="1" si="17"/>
        <v/>
      </c>
      <c r="V51" s="126" t="str">
        <f t="shared" ca="1" si="17"/>
        <v/>
      </c>
      <c r="W51" s="128" t="str">
        <f t="shared" ca="1" si="17"/>
        <v/>
      </c>
      <c r="X51" s="285" t="str">
        <f t="shared" ca="1" si="17"/>
        <v/>
      </c>
      <c r="Y51" s="107" t="str">
        <f t="shared" ca="1" si="17"/>
        <v/>
      </c>
      <c r="Z51" s="128" t="str">
        <f t="shared" ca="1" si="17"/>
        <v/>
      </c>
      <c r="AA51" s="285" t="str">
        <f t="shared" ca="1" si="17"/>
        <v/>
      </c>
      <c r="AB51" s="107" t="str">
        <f t="shared" ca="1" si="17"/>
        <v/>
      </c>
      <c r="AC51" s="128" t="str">
        <f t="shared" ca="1" si="17"/>
        <v/>
      </c>
      <c r="AD51" s="285" t="str">
        <f t="shared" ca="1" si="17"/>
        <v/>
      </c>
      <c r="AE51" s="107" t="str">
        <f t="shared" ca="1" si="17"/>
        <v/>
      </c>
      <c r="AF51" s="128" t="str">
        <f t="shared" ca="1" si="16"/>
        <v/>
      </c>
      <c r="AG51" s="285" t="str">
        <f t="shared" ca="1" si="8"/>
        <v/>
      </c>
      <c r="AH51" s="107" t="str">
        <f t="shared" ca="1" si="16"/>
        <v/>
      </c>
      <c r="AI51" s="128" t="str">
        <f t="shared" ca="1" si="16"/>
        <v/>
      </c>
      <c r="AJ51" s="285" t="str">
        <f t="shared" ca="1" si="9"/>
        <v/>
      </c>
      <c r="AK51" s="107" t="str">
        <f t="shared" ca="1" si="16"/>
        <v/>
      </c>
      <c r="AL51" s="128" t="str">
        <f t="shared" ca="1" si="16"/>
        <v/>
      </c>
      <c r="AM51" s="285" t="str">
        <f t="shared" ca="1" si="10"/>
        <v/>
      </c>
      <c r="AN51" s="107" t="str">
        <f t="shared" ca="1" si="16"/>
        <v/>
      </c>
      <c r="AO51" s="128" t="str">
        <f t="shared" ca="1" si="16"/>
        <v/>
      </c>
      <c r="AP51" s="285" t="str">
        <f t="shared" ca="1" si="11"/>
        <v/>
      </c>
      <c r="AQ51" s="107" t="str">
        <f t="shared" ca="1" si="16"/>
        <v/>
      </c>
      <c r="AR51" s="128" t="str">
        <f t="shared" ca="1" si="16"/>
        <v/>
      </c>
      <c r="AS51" s="285" t="str">
        <f t="shared" ca="1" si="12"/>
        <v/>
      </c>
      <c r="AT51" s="107" t="str">
        <f t="shared" ca="1" si="16"/>
        <v/>
      </c>
      <c r="AU51" s="281" t="str">
        <f t="shared" ca="1" si="16"/>
        <v/>
      </c>
      <c r="AV51" s="130"/>
      <c r="AW51" s="106"/>
    </row>
    <row r="52" spans="1:49" s="131" customFormat="1" ht="30" customHeight="1" x14ac:dyDescent="0.25">
      <c r="A52" s="122" t="str">
        <f t="shared" ca="1" si="18"/>
        <v/>
      </c>
      <c r="B52" s="122" t="str">
        <f t="shared" ca="1" si="18"/>
        <v xml:space="preserve">  </v>
      </c>
      <c r="C52" s="123" t="str">
        <f t="shared" ca="1" si="18"/>
        <v/>
      </c>
      <c r="D52" s="124" t="str">
        <f t="shared" ca="1" si="18"/>
        <v/>
      </c>
      <c r="E52" s="125" t="str">
        <f t="shared" ca="1" si="18"/>
        <v/>
      </c>
      <c r="F52" s="126" t="str">
        <f t="shared" ca="1" si="18"/>
        <v/>
      </c>
      <c r="G52" s="126" t="str">
        <f t="shared" ca="1" si="18"/>
        <v/>
      </c>
      <c r="H52" s="126" t="str">
        <f t="shared" ca="1" si="18"/>
        <v/>
      </c>
      <c r="I52" s="126" t="str">
        <f t="shared" ca="1" si="18"/>
        <v/>
      </c>
      <c r="J52" s="126" t="str">
        <f t="shared" ca="1" si="18"/>
        <v/>
      </c>
      <c r="K52" s="126" t="str">
        <f t="shared" ca="1" si="18"/>
        <v/>
      </c>
      <c r="L52" s="126" t="str">
        <f t="shared" ca="1" si="18"/>
        <v/>
      </c>
      <c r="M52" s="126" t="str">
        <f t="shared" ca="1" si="18"/>
        <v/>
      </c>
      <c r="N52" s="126" t="str">
        <f t="shared" ca="1" si="18"/>
        <v/>
      </c>
      <c r="O52" s="127" t="str">
        <f t="shared" ca="1" si="18"/>
        <v/>
      </c>
      <c r="P52" s="126" t="str">
        <f t="shared" ca="1" si="18"/>
        <v/>
      </c>
      <c r="Q52" s="126" t="e">
        <f t="shared" ca="1" si="17"/>
        <v>#VALUE!</v>
      </c>
      <c r="R52" s="126" t="e">
        <f t="shared" ca="1" si="17"/>
        <v>#VALUE!</v>
      </c>
      <c r="S52" s="126" t="e">
        <f t="shared" ca="1" si="17"/>
        <v>#VALUE!</v>
      </c>
      <c r="T52" s="126" t="e">
        <f t="shared" ca="1" si="17"/>
        <v>#VALUE!</v>
      </c>
      <c r="U52" s="126" t="str">
        <f t="shared" ca="1" si="17"/>
        <v/>
      </c>
      <c r="V52" s="126" t="str">
        <f t="shared" ca="1" si="17"/>
        <v/>
      </c>
      <c r="W52" s="128" t="str">
        <f t="shared" ca="1" si="17"/>
        <v/>
      </c>
      <c r="X52" s="285" t="str">
        <f t="shared" ca="1" si="17"/>
        <v/>
      </c>
      <c r="Y52" s="107" t="str">
        <f t="shared" ca="1" si="17"/>
        <v/>
      </c>
      <c r="Z52" s="128" t="str">
        <f t="shared" ca="1" si="17"/>
        <v/>
      </c>
      <c r="AA52" s="285" t="str">
        <f t="shared" ca="1" si="17"/>
        <v/>
      </c>
      <c r="AB52" s="107" t="str">
        <f t="shared" ca="1" si="17"/>
        <v/>
      </c>
      <c r="AC52" s="128" t="str">
        <f t="shared" ca="1" si="17"/>
        <v/>
      </c>
      <c r="AD52" s="285" t="str">
        <f t="shared" ca="1" si="17"/>
        <v/>
      </c>
      <c r="AE52" s="107" t="str">
        <f t="shared" ca="1" si="17"/>
        <v/>
      </c>
      <c r="AF52" s="128" t="str">
        <f t="shared" ca="1" si="16"/>
        <v/>
      </c>
      <c r="AG52" s="285" t="str">
        <f t="shared" ca="1" si="8"/>
        <v/>
      </c>
      <c r="AH52" s="107" t="str">
        <f t="shared" ca="1" si="16"/>
        <v/>
      </c>
      <c r="AI52" s="128" t="str">
        <f t="shared" ca="1" si="16"/>
        <v/>
      </c>
      <c r="AJ52" s="285" t="str">
        <f t="shared" ca="1" si="9"/>
        <v/>
      </c>
      <c r="AK52" s="107" t="str">
        <f t="shared" ca="1" si="16"/>
        <v/>
      </c>
      <c r="AL52" s="128" t="str">
        <f t="shared" ca="1" si="16"/>
        <v/>
      </c>
      <c r="AM52" s="285" t="str">
        <f t="shared" ca="1" si="10"/>
        <v/>
      </c>
      <c r="AN52" s="107" t="str">
        <f t="shared" ca="1" si="16"/>
        <v/>
      </c>
      <c r="AO52" s="128" t="str">
        <f t="shared" ca="1" si="16"/>
        <v/>
      </c>
      <c r="AP52" s="285" t="str">
        <f t="shared" ca="1" si="11"/>
        <v/>
      </c>
      <c r="AQ52" s="107" t="str">
        <f t="shared" ca="1" si="16"/>
        <v/>
      </c>
      <c r="AR52" s="128" t="str">
        <f t="shared" ca="1" si="16"/>
        <v/>
      </c>
      <c r="AS52" s="285" t="str">
        <f t="shared" ca="1" si="12"/>
        <v/>
      </c>
      <c r="AT52" s="107" t="str">
        <f t="shared" ca="1" si="16"/>
        <v/>
      </c>
      <c r="AU52" s="281" t="str">
        <f t="shared" ca="1" si="16"/>
        <v/>
      </c>
      <c r="AV52" s="130"/>
      <c r="AW52" s="106"/>
    </row>
    <row r="53" spans="1:49" s="131" customFormat="1" ht="30" customHeight="1" x14ac:dyDescent="0.25">
      <c r="A53" s="122" t="str">
        <f t="shared" ca="1" si="18"/>
        <v/>
      </c>
      <c r="B53" s="122" t="str">
        <f t="shared" ca="1" si="18"/>
        <v xml:space="preserve">  </v>
      </c>
      <c r="C53" s="123" t="str">
        <f t="shared" ca="1" si="18"/>
        <v/>
      </c>
      <c r="D53" s="124" t="str">
        <f t="shared" ca="1" si="18"/>
        <v/>
      </c>
      <c r="E53" s="125" t="str">
        <f t="shared" ca="1" si="18"/>
        <v/>
      </c>
      <c r="F53" s="126" t="str">
        <f t="shared" ca="1" si="18"/>
        <v/>
      </c>
      <c r="G53" s="126" t="str">
        <f t="shared" ca="1" si="18"/>
        <v/>
      </c>
      <c r="H53" s="126" t="str">
        <f t="shared" ca="1" si="18"/>
        <v/>
      </c>
      <c r="I53" s="126" t="str">
        <f t="shared" ca="1" si="18"/>
        <v/>
      </c>
      <c r="J53" s="126" t="str">
        <f t="shared" ca="1" si="18"/>
        <v/>
      </c>
      <c r="K53" s="126" t="str">
        <f t="shared" ca="1" si="18"/>
        <v/>
      </c>
      <c r="L53" s="126" t="str">
        <f t="shared" ca="1" si="18"/>
        <v/>
      </c>
      <c r="M53" s="126" t="str">
        <f t="shared" ca="1" si="18"/>
        <v/>
      </c>
      <c r="N53" s="126" t="str">
        <f t="shared" ca="1" si="18"/>
        <v/>
      </c>
      <c r="O53" s="127" t="str">
        <f t="shared" ca="1" si="18"/>
        <v/>
      </c>
      <c r="P53" s="126" t="str">
        <f t="shared" ca="1" si="18"/>
        <v/>
      </c>
      <c r="Q53" s="126" t="e">
        <f t="shared" ca="1" si="17"/>
        <v>#VALUE!</v>
      </c>
      <c r="R53" s="126" t="e">
        <f t="shared" ca="1" si="17"/>
        <v>#VALUE!</v>
      </c>
      <c r="S53" s="126" t="e">
        <f t="shared" ca="1" si="17"/>
        <v>#VALUE!</v>
      </c>
      <c r="T53" s="126" t="e">
        <f t="shared" ca="1" si="17"/>
        <v>#VALUE!</v>
      </c>
      <c r="U53" s="126" t="str">
        <f t="shared" ca="1" si="17"/>
        <v/>
      </c>
      <c r="V53" s="126" t="str">
        <f t="shared" ca="1" si="17"/>
        <v/>
      </c>
      <c r="W53" s="128" t="str">
        <f t="shared" ca="1" si="17"/>
        <v/>
      </c>
      <c r="X53" s="285" t="str">
        <f t="shared" ca="1" si="17"/>
        <v/>
      </c>
      <c r="Y53" s="107" t="str">
        <f t="shared" ca="1" si="17"/>
        <v/>
      </c>
      <c r="Z53" s="128" t="str">
        <f t="shared" ca="1" si="17"/>
        <v/>
      </c>
      <c r="AA53" s="285" t="str">
        <f t="shared" ca="1" si="17"/>
        <v/>
      </c>
      <c r="AB53" s="107" t="str">
        <f t="shared" ca="1" si="17"/>
        <v/>
      </c>
      <c r="AC53" s="128" t="str">
        <f t="shared" ca="1" si="17"/>
        <v/>
      </c>
      <c r="AD53" s="285" t="str">
        <f t="shared" ca="1" si="17"/>
        <v/>
      </c>
      <c r="AE53" s="107" t="str">
        <f t="shared" ca="1" si="17"/>
        <v/>
      </c>
      <c r="AF53" s="128" t="str">
        <f t="shared" ca="1" si="16"/>
        <v/>
      </c>
      <c r="AG53" s="285" t="str">
        <f t="shared" ca="1" si="8"/>
        <v/>
      </c>
      <c r="AH53" s="107" t="str">
        <f t="shared" ca="1" si="16"/>
        <v/>
      </c>
      <c r="AI53" s="128" t="str">
        <f t="shared" ca="1" si="16"/>
        <v/>
      </c>
      <c r="AJ53" s="285" t="str">
        <f t="shared" ca="1" si="9"/>
        <v/>
      </c>
      <c r="AK53" s="107" t="str">
        <f t="shared" ca="1" si="16"/>
        <v/>
      </c>
      <c r="AL53" s="128" t="str">
        <f t="shared" ca="1" si="16"/>
        <v/>
      </c>
      <c r="AM53" s="285" t="str">
        <f t="shared" ca="1" si="10"/>
        <v/>
      </c>
      <c r="AN53" s="107" t="str">
        <f t="shared" ca="1" si="16"/>
        <v/>
      </c>
      <c r="AO53" s="128" t="str">
        <f t="shared" ca="1" si="16"/>
        <v/>
      </c>
      <c r="AP53" s="285" t="str">
        <f t="shared" ca="1" si="11"/>
        <v/>
      </c>
      <c r="AQ53" s="107" t="str">
        <f t="shared" ca="1" si="16"/>
        <v/>
      </c>
      <c r="AR53" s="128" t="str">
        <f t="shared" ca="1" si="16"/>
        <v/>
      </c>
      <c r="AS53" s="285" t="str">
        <f t="shared" ca="1" si="12"/>
        <v/>
      </c>
      <c r="AT53" s="107" t="str">
        <f t="shared" ca="1" si="16"/>
        <v/>
      </c>
      <c r="AU53" s="281" t="str">
        <f t="shared" ca="1" si="16"/>
        <v/>
      </c>
      <c r="AV53" s="130"/>
      <c r="AW53" s="106"/>
    </row>
    <row r="54" spans="1:49" s="131" customFormat="1" ht="30" customHeight="1" x14ac:dyDescent="0.25">
      <c r="A54" s="122" t="str">
        <f t="shared" ca="1" si="18"/>
        <v/>
      </c>
      <c r="B54" s="122" t="str">
        <f t="shared" ca="1" si="18"/>
        <v xml:space="preserve">  </v>
      </c>
      <c r="C54" s="123" t="str">
        <f t="shared" ca="1" si="18"/>
        <v/>
      </c>
      <c r="D54" s="124" t="str">
        <f t="shared" ca="1" si="18"/>
        <v/>
      </c>
      <c r="E54" s="125" t="str">
        <f t="shared" ca="1" si="18"/>
        <v/>
      </c>
      <c r="F54" s="126" t="str">
        <f t="shared" ca="1" si="18"/>
        <v/>
      </c>
      <c r="G54" s="126" t="str">
        <f t="shared" ca="1" si="18"/>
        <v/>
      </c>
      <c r="H54" s="126" t="str">
        <f t="shared" ca="1" si="18"/>
        <v/>
      </c>
      <c r="I54" s="126" t="str">
        <f t="shared" ca="1" si="18"/>
        <v/>
      </c>
      <c r="J54" s="126" t="str">
        <f t="shared" ca="1" si="18"/>
        <v/>
      </c>
      <c r="K54" s="126" t="str">
        <f t="shared" ca="1" si="18"/>
        <v/>
      </c>
      <c r="L54" s="126" t="str">
        <f t="shared" ca="1" si="18"/>
        <v/>
      </c>
      <c r="M54" s="126" t="str">
        <f t="shared" ca="1" si="18"/>
        <v/>
      </c>
      <c r="N54" s="126" t="str">
        <f t="shared" ca="1" si="18"/>
        <v/>
      </c>
      <c r="O54" s="127" t="str">
        <f t="shared" ca="1" si="18"/>
        <v/>
      </c>
      <c r="P54" s="126" t="str">
        <f t="shared" ca="1" si="18"/>
        <v/>
      </c>
      <c r="Q54" s="126" t="e">
        <f t="shared" ca="1" si="17"/>
        <v>#VALUE!</v>
      </c>
      <c r="R54" s="126" t="e">
        <f t="shared" ca="1" si="17"/>
        <v>#VALUE!</v>
      </c>
      <c r="S54" s="126" t="e">
        <f t="shared" ca="1" si="17"/>
        <v>#VALUE!</v>
      </c>
      <c r="T54" s="126" t="e">
        <f t="shared" ca="1" si="17"/>
        <v>#VALUE!</v>
      </c>
      <c r="U54" s="126" t="str">
        <f t="shared" ca="1" si="17"/>
        <v/>
      </c>
      <c r="V54" s="126" t="str">
        <f t="shared" ca="1" si="17"/>
        <v/>
      </c>
      <c r="W54" s="128" t="str">
        <f t="shared" ca="1" si="17"/>
        <v/>
      </c>
      <c r="X54" s="285" t="str">
        <f t="shared" ca="1" si="17"/>
        <v/>
      </c>
      <c r="Y54" s="107" t="str">
        <f t="shared" ca="1" si="17"/>
        <v/>
      </c>
      <c r="Z54" s="128" t="str">
        <f t="shared" ca="1" si="17"/>
        <v/>
      </c>
      <c r="AA54" s="285" t="str">
        <f t="shared" ca="1" si="17"/>
        <v/>
      </c>
      <c r="AB54" s="107" t="str">
        <f t="shared" ca="1" si="17"/>
        <v/>
      </c>
      <c r="AC54" s="128" t="str">
        <f t="shared" ca="1" si="17"/>
        <v/>
      </c>
      <c r="AD54" s="285" t="str">
        <f t="shared" ca="1" si="17"/>
        <v/>
      </c>
      <c r="AE54" s="107" t="str">
        <f t="shared" ca="1" si="17"/>
        <v/>
      </c>
      <c r="AF54" s="128" t="str">
        <f t="shared" ca="1" si="16"/>
        <v/>
      </c>
      <c r="AG54" s="285" t="str">
        <f t="shared" ca="1" si="8"/>
        <v/>
      </c>
      <c r="AH54" s="107" t="str">
        <f t="shared" ca="1" si="16"/>
        <v/>
      </c>
      <c r="AI54" s="128" t="str">
        <f t="shared" ca="1" si="16"/>
        <v/>
      </c>
      <c r="AJ54" s="285" t="str">
        <f t="shared" ca="1" si="9"/>
        <v/>
      </c>
      <c r="AK54" s="107" t="str">
        <f t="shared" ca="1" si="16"/>
        <v/>
      </c>
      <c r="AL54" s="128" t="str">
        <f t="shared" ca="1" si="16"/>
        <v/>
      </c>
      <c r="AM54" s="285" t="str">
        <f t="shared" ca="1" si="10"/>
        <v/>
      </c>
      <c r="AN54" s="107" t="str">
        <f t="shared" ca="1" si="16"/>
        <v/>
      </c>
      <c r="AO54" s="128" t="str">
        <f t="shared" ca="1" si="16"/>
        <v/>
      </c>
      <c r="AP54" s="285" t="str">
        <f t="shared" ca="1" si="11"/>
        <v/>
      </c>
      <c r="AQ54" s="107" t="str">
        <f t="shared" ca="1" si="16"/>
        <v/>
      </c>
      <c r="AR54" s="128" t="str">
        <f t="shared" ca="1" si="16"/>
        <v/>
      </c>
      <c r="AS54" s="285" t="str">
        <f t="shared" ca="1" si="12"/>
        <v/>
      </c>
      <c r="AT54" s="107" t="str">
        <f t="shared" ca="1" si="16"/>
        <v/>
      </c>
      <c r="AU54" s="281" t="str">
        <f t="shared" ca="1" si="16"/>
        <v/>
      </c>
      <c r="AV54" s="130"/>
      <c r="AW54" s="106"/>
    </row>
    <row r="55" spans="1:49" s="131" customFormat="1" ht="30" customHeight="1" x14ac:dyDescent="0.25">
      <c r="A55" s="122" t="str">
        <f t="shared" ca="1" si="18"/>
        <v/>
      </c>
      <c r="B55" s="122" t="str">
        <f t="shared" ca="1" si="18"/>
        <v xml:space="preserve">  </v>
      </c>
      <c r="C55" s="123" t="str">
        <f t="shared" ca="1" si="18"/>
        <v/>
      </c>
      <c r="D55" s="124" t="str">
        <f t="shared" ca="1" si="18"/>
        <v/>
      </c>
      <c r="E55" s="125" t="str">
        <f t="shared" ca="1" si="18"/>
        <v/>
      </c>
      <c r="F55" s="126" t="str">
        <f t="shared" ca="1" si="18"/>
        <v/>
      </c>
      <c r="G55" s="126" t="str">
        <f t="shared" ca="1" si="18"/>
        <v/>
      </c>
      <c r="H55" s="126" t="str">
        <f t="shared" ca="1" si="18"/>
        <v/>
      </c>
      <c r="I55" s="126" t="str">
        <f t="shared" ca="1" si="18"/>
        <v/>
      </c>
      <c r="J55" s="126" t="str">
        <f t="shared" ca="1" si="18"/>
        <v/>
      </c>
      <c r="K55" s="126" t="str">
        <f t="shared" ca="1" si="18"/>
        <v/>
      </c>
      <c r="L55" s="126" t="str">
        <f t="shared" ca="1" si="18"/>
        <v/>
      </c>
      <c r="M55" s="126" t="str">
        <f t="shared" ca="1" si="18"/>
        <v/>
      </c>
      <c r="N55" s="126" t="str">
        <f t="shared" ca="1" si="18"/>
        <v/>
      </c>
      <c r="O55" s="127" t="str">
        <f t="shared" ca="1" si="18"/>
        <v/>
      </c>
      <c r="P55" s="126" t="str">
        <f t="shared" ca="1" si="18"/>
        <v/>
      </c>
      <c r="Q55" s="126" t="e">
        <f t="shared" ca="1" si="17"/>
        <v>#VALUE!</v>
      </c>
      <c r="R55" s="126" t="e">
        <f t="shared" ca="1" si="17"/>
        <v>#VALUE!</v>
      </c>
      <c r="S55" s="126" t="e">
        <f t="shared" ca="1" si="17"/>
        <v>#VALUE!</v>
      </c>
      <c r="T55" s="126" t="e">
        <f t="shared" ca="1" si="17"/>
        <v>#VALUE!</v>
      </c>
      <c r="U55" s="126" t="str">
        <f t="shared" ca="1" si="17"/>
        <v/>
      </c>
      <c r="V55" s="126" t="str">
        <f t="shared" ca="1" si="17"/>
        <v/>
      </c>
      <c r="W55" s="128" t="str">
        <f t="shared" ca="1" si="17"/>
        <v/>
      </c>
      <c r="X55" s="285" t="str">
        <f t="shared" ca="1" si="17"/>
        <v/>
      </c>
      <c r="Y55" s="107" t="str">
        <f t="shared" ca="1" si="17"/>
        <v/>
      </c>
      <c r="Z55" s="128" t="str">
        <f t="shared" ca="1" si="17"/>
        <v/>
      </c>
      <c r="AA55" s="285" t="str">
        <f t="shared" ca="1" si="17"/>
        <v/>
      </c>
      <c r="AB55" s="107" t="str">
        <f t="shared" ca="1" si="17"/>
        <v/>
      </c>
      <c r="AC55" s="128" t="str">
        <f t="shared" ca="1" si="17"/>
        <v/>
      </c>
      <c r="AD55" s="285" t="str">
        <f t="shared" ca="1" si="17"/>
        <v/>
      </c>
      <c r="AE55" s="107" t="str">
        <f t="shared" ca="1" si="17"/>
        <v/>
      </c>
      <c r="AF55" s="128" t="str">
        <f t="shared" ca="1" si="16"/>
        <v/>
      </c>
      <c r="AG55" s="285" t="str">
        <f t="shared" ca="1" si="8"/>
        <v/>
      </c>
      <c r="AH55" s="107" t="str">
        <f t="shared" ca="1" si="16"/>
        <v/>
      </c>
      <c r="AI55" s="128" t="str">
        <f t="shared" ca="1" si="16"/>
        <v/>
      </c>
      <c r="AJ55" s="285" t="str">
        <f t="shared" ca="1" si="9"/>
        <v/>
      </c>
      <c r="AK55" s="107" t="str">
        <f t="shared" ca="1" si="16"/>
        <v/>
      </c>
      <c r="AL55" s="128" t="str">
        <f t="shared" ca="1" si="16"/>
        <v/>
      </c>
      <c r="AM55" s="285" t="str">
        <f t="shared" ca="1" si="10"/>
        <v/>
      </c>
      <c r="AN55" s="107" t="str">
        <f t="shared" ca="1" si="16"/>
        <v/>
      </c>
      <c r="AO55" s="128" t="str">
        <f t="shared" ca="1" si="16"/>
        <v/>
      </c>
      <c r="AP55" s="285" t="str">
        <f t="shared" ca="1" si="11"/>
        <v/>
      </c>
      <c r="AQ55" s="107" t="str">
        <f t="shared" ca="1" si="16"/>
        <v/>
      </c>
      <c r="AR55" s="128" t="str">
        <f t="shared" ca="1" si="16"/>
        <v/>
      </c>
      <c r="AS55" s="285" t="str">
        <f t="shared" ca="1" si="12"/>
        <v/>
      </c>
      <c r="AT55" s="107" t="str">
        <f t="shared" ca="1" si="16"/>
        <v/>
      </c>
      <c r="AU55" s="281" t="str">
        <f t="shared" ca="1" si="16"/>
        <v/>
      </c>
      <c r="AV55" s="130"/>
      <c r="AW55" s="106"/>
    </row>
    <row r="56" spans="1:49" s="131" customFormat="1" ht="30" customHeight="1" x14ac:dyDescent="0.25">
      <c r="A56" s="122" t="str">
        <f t="shared" ca="1" si="18"/>
        <v/>
      </c>
      <c r="B56" s="122" t="str">
        <f t="shared" ca="1" si="18"/>
        <v xml:space="preserve">  </v>
      </c>
      <c r="C56" s="123" t="str">
        <f t="shared" ca="1" si="18"/>
        <v/>
      </c>
      <c r="D56" s="124" t="str">
        <f t="shared" ca="1" si="18"/>
        <v/>
      </c>
      <c r="E56" s="125" t="str">
        <f t="shared" ca="1" si="18"/>
        <v/>
      </c>
      <c r="F56" s="126" t="str">
        <f t="shared" ca="1" si="18"/>
        <v/>
      </c>
      <c r="G56" s="126" t="str">
        <f t="shared" ca="1" si="18"/>
        <v/>
      </c>
      <c r="H56" s="126" t="str">
        <f t="shared" ca="1" si="18"/>
        <v/>
      </c>
      <c r="I56" s="126" t="str">
        <f t="shared" ca="1" si="18"/>
        <v/>
      </c>
      <c r="J56" s="126" t="str">
        <f t="shared" ca="1" si="18"/>
        <v/>
      </c>
      <c r="K56" s="126" t="str">
        <f t="shared" ca="1" si="18"/>
        <v/>
      </c>
      <c r="L56" s="126" t="str">
        <f t="shared" ca="1" si="18"/>
        <v/>
      </c>
      <c r="M56" s="126" t="str">
        <f t="shared" ca="1" si="18"/>
        <v/>
      </c>
      <c r="N56" s="126" t="str">
        <f t="shared" ca="1" si="18"/>
        <v/>
      </c>
      <c r="O56" s="127" t="str">
        <f t="shared" ca="1" si="18"/>
        <v/>
      </c>
      <c r="P56" s="126" t="str">
        <f t="shared" ca="1" si="18"/>
        <v/>
      </c>
      <c r="Q56" s="126" t="e">
        <f t="shared" ca="1" si="17"/>
        <v>#VALUE!</v>
      </c>
      <c r="R56" s="126" t="e">
        <f t="shared" ca="1" si="17"/>
        <v>#VALUE!</v>
      </c>
      <c r="S56" s="126" t="e">
        <f t="shared" ca="1" si="17"/>
        <v>#VALUE!</v>
      </c>
      <c r="T56" s="126" t="e">
        <f t="shared" ca="1" si="17"/>
        <v>#VALUE!</v>
      </c>
      <c r="U56" s="126" t="str">
        <f t="shared" ca="1" si="17"/>
        <v/>
      </c>
      <c r="V56" s="126" t="str">
        <f t="shared" ca="1" si="17"/>
        <v/>
      </c>
      <c r="W56" s="128" t="str">
        <f t="shared" ca="1" si="17"/>
        <v/>
      </c>
      <c r="X56" s="285" t="str">
        <f t="shared" ca="1" si="17"/>
        <v/>
      </c>
      <c r="Y56" s="107" t="str">
        <f t="shared" ca="1" si="17"/>
        <v/>
      </c>
      <c r="Z56" s="128" t="str">
        <f t="shared" ca="1" si="17"/>
        <v/>
      </c>
      <c r="AA56" s="285" t="str">
        <f t="shared" ca="1" si="17"/>
        <v/>
      </c>
      <c r="AB56" s="107" t="str">
        <f t="shared" ca="1" si="17"/>
        <v/>
      </c>
      <c r="AC56" s="128" t="str">
        <f t="shared" ca="1" si="17"/>
        <v/>
      </c>
      <c r="AD56" s="285" t="str">
        <f t="shared" ref="AD56:AD63" ca="1" si="19">IF(INDIRECT("Calc!R"&amp;ROW()&amp;"C"&amp;COLUMN(),0)=0,"",INDIRECT("Calc!R"&amp;ROW()&amp;"C"&amp;COLUMN(),0))</f>
        <v/>
      </c>
      <c r="AE56" s="107" t="str">
        <f t="shared" ca="1" si="17"/>
        <v/>
      </c>
      <c r="AF56" s="128" t="str">
        <f t="shared" ca="1" si="16"/>
        <v/>
      </c>
      <c r="AG56" s="285" t="str">
        <f t="shared" ca="1" si="8"/>
        <v/>
      </c>
      <c r="AH56" s="107" t="str">
        <f t="shared" ca="1" si="16"/>
        <v/>
      </c>
      <c r="AI56" s="128" t="str">
        <f t="shared" ca="1" si="16"/>
        <v/>
      </c>
      <c r="AJ56" s="285" t="str">
        <f t="shared" ca="1" si="9"/>
        <v/>
      </c>
      <c r="AK56" s="107" t="str">
        <f t="shared" ca="1" si="16"/>
        <v/>
      </c>
      <c r="AL56" s="128" t="str">
        <f t="shared" ca="1" si="16"/>
        <v/>
      </c>
      <c r="AM56" s="285" t="str">
        <f t="shared" ca="1" si="10"/>
        <v/>
      </c>
      <c r="AN56" s="107" t="str">
        <f t="shared" ca="1" si="16"/>
        <v/>
      </c>
      <c r="AO56" s="128" t="str">
        <f t="shared" ca="1" si="16"/>
        <v/>
      </c>
      <c r="AP56" s="285" t="str">
        <f t="shared" ca="1" si="11"/>
        <v/>
      </c>
      <c r="AQ56" s="107" t="str">
        <f t="shared" ca="1" si="16"/>
        <v/>
      </c>
      <c r="AR56" s="128" t="str">
        <f t="shared" ca="1" si="16"/>
        <v/>
      </c>
      <c r="AS56" s="285" t="str">
        <f t="shared" ca="1" si="12"/>
        <v/>
      </c>
      <c r="AT56" s="107" t="str">
        <f t="shared" ca="1" si="16"/>
        <v/>
      </c>
      <c r="AU56" s="281" t="str">
        <f t="shared" ca="1" si="16"/>
        <v/>
      </c>
      <c r="AV56" s="130"/>
      <c r="AW56" s="106"/>
    </row>
    <row r="57" spans="1:49" s="131" customFormat="1" ht="30" customHeight="1" x14ac:dyDescent="0.25">
      <c r="A57" s="122" t="str">
        <f t="shared" ca="1" si="18"/>
        <v/>
      </c>
      <c r="B57" s="122" t="str">
        <f t="shared" ca="1" si="18"/>
        <v xml:space="preserve">  </v>
      </c>
      <c r="C57" s="123" t="str">
        <f t="shared" ca="1" si="18"/>
        <v/>
      </c>
      <c r="D57" s="124" t="str">
        <f t="shared" ca="1" si="18"/>
        <v/>
      </c>
      <c r="E57" s="125" t="str">
        <f t="shared" ca="1" si="18"/>
        <v/>
      </c>
      <c r="F57" s="126" t="str">
        <f t="shared" ca="1" si="18"/>
        <v/>
      </c>
      <c r="G57" s="126" t="str">
        <f t="shared" ca="1" si="18"/>
        <v/>
      </c>
      <c r="H57" s="126" t="str">
        <f t="shared" ca="1" si="18"/>
        <v/>
      </c>
      <c r="I57" s="126" t="str">
        <f t="shared" ca="1" si="18"/>
        <v/>
      </c>
      <c r="J57" s="126" t="str">
        <f t="shared" ca="1" si="18"/>
        <v/>
      </c>
      <c r="K57" s="126" t="str">
        <f t="shared" ca="1" si="18"/>
        <v/>
      </c>
      <c r="L57" s="126" t="str">
        <f t="shared" ca="1" si="18"/>
        <v/>
      </c>
      <c r="M57" s="126" t="str">
        <f t="shared" ca="1" si="18"/>
        <v/>
      </c>
      <c r="N57" s="126" t="str">
        <f t="shared" ca="1" si="18"/>
        <v/>
      </c>
      <c r="O57" s="127" t="str">
        <f t="shared" ca="1" si="18"/>
        <v/>
      </c>
      <c r="P57" s="126" t="str">
        <f t="shared" ca="1" si="18"/>
        <v/>
      </c>
      <c r="Q57" s="126" t="e">
        <f t="shared" ca="1" si="17"/>
        <v>#VALUE!</v>
      </c>
      <c r="R57" s="126" t="e">
        <f t="shared" ca="1" si="17"/>
        <v>#VALUE!</v>
      </c>
      <c r="S57" s="126" t="e">
        <f t="shared" ca="1" si="17"/>
        <v>#VALUE!</v>
      </c>
      <c r="T57" s="126" t="e">
        <f t="shared" ca="1" si="17"/>
        <v>#VALUE!</v>
      </c>
      <c r="U57" s="126" t="str">
        <f t="shared" ca="1" si="17"/>
        <v/>
      </c>
      <c r="V57" s="126" t="str">
        <f t="shared" ca="1" si="17"/>
        <v/>
      </c>
      <c r="W57" s="128" t="str">
        <f t="shared" ca="1" si="17"/>
        <v/>
      </c>
      <c r="X57" s="285" t="str">
        <f t="shared" ca="1" si="17"/>
        <v/>
      </c>
      <c r="Y57" s="107" t="str">
        <f t="shared" ca="1" si="17"/>
        <v/>
      </c>
      <c r="Z57" s="128" t="str">
        <f t="shared" ca="1" si="17"/>
        <v/>
      </c>
      <c r="AA57" s="285" t="str">
        <f t="shared" ca="1" si="17"/>
        <v/>
      </c>
      <c r="AB57" s="107" t="str">
        <f t="shared" ca="1" si="17"/>
        <v/>
      </c>
      <c r="AC57" s="128" t="str">
        <f t="shared" ca="1" si="17"/>
        <v/>
      </c>
      <c r="AD57" s="285" t="str">
        <f t="shared" ca="1" si="19"/>
        <v/>
      </c>
      <c r="AE57" s="107" t="str">
        <f t="shared" ca="1" si="17"/>
        <v/>
      </c>
      <c r="AF57" s="128" t="str">
        <f t="shared" ca="1" si="16"/>
        <v/>
      </c>
      <c r="AG57" s="285" t="str">
        <f t="shared" ca="1" si="8"/>
        <v/>
      </c>
      <c r="AH57" s="107" t="str">
        <f t="shared" ca="1" si="16"/>
        <v/>
      </c>
      <c r="AI57" s="128" t="str">
        <f t="shared" ca="1" si="16"/>
        <v/>
      </c>
      <c r="AJ57" s="285" t="str">
        <f t="shared" ca="1" si="9"/>
        <v/>
      </c>
      <c r="AK57" s="107" t="str">
        <f t="shared" ca="1" si="16"/>
        <v/>
      </c>
      <c r="AL57" s="128" t="str">
        <f t="shared" ca="1" si="16"/>
        <v/>
      </c>
      <c r="AM57" s="285" t="str">
        <f t="shared" ca="1" si="10"/>
        <v/>
      </c>
      <c r="AN57" s="107" t="str">
        <f t="shared" ca="1" si="16"/>
        <v/>
      </c>
      <c r="AO57" s="128" t="str">
        <f t="shared" ca="1" si="16"/>
        <v/>
      </c>
      <c r="AP57" s="285" t="str">
        <f t="shared" ca="1" si="11"/>
        <v/>
      </c>
      <c r="AQ57" s="107" t="str">
        <f t="shared" ca="1" si="16"/>
        <v/>
      </c>
      <c r="AR57" s="128" t="str">
        <f t="shared" ca="1" si="16"/>
        <v/>
      </c>
      <c r="AS57" s="285" t="str">
        <f t="shared" ca="1" si="12"/>
        <v/>
      </c>
      <c r="AT57" s="107" t="str">
        <f t="shared" ca="1" si="16"/>
        <v/>
      </c>
      <c r="AU57" s="281" t="str">
        <f t="shared" ref="D57:AU63" ca="1" si="20">IF(INDIRECT("Calc!R"&amp;ROW()&amp;"C"&amp;COLUMN(),0)=0,"",INDIRECT("Calc!R"&amp;ROW()&amp;"C"&amp;COLUMN(),0))</f>
        <v/>
      </c>
      <c r="AV57" s="130"/>
      <c r="AW57" s="106"/>
    </row>
    <row r="58" spans="1:49" s="131" customFormat="1" ht="30" customHeight="1" x14ac:dyDescent="0.25">
      <c r="A58" s="122" t="str">
        <f t="shared" ca="1" si="18"/>
        <v/>
      </c>
      <c r="B58" s="122" t="str">
        <f t="shared" ca="1" si="18"/>
        <v xml:space="preserve">  </v>
      </c>
      <c r="C58" s="123" t="str">
        <f t="shared" ca="1" si="18"/>
        <v/>
      </c>
      <c r="D58" s="124" t="str">
        <f t="shared" ca="1" si="20"/>
        <v/>
      </c>
      <c r="E58" s="125" t="str">
        <f t="shared" ca="1" si="20"/>
        <v/>
      </c>
      <c r="F58" s="126" t="str">
        <f t="shared" ca="1" si="20"/>
        <v/>
      </c>
      <c r="G58" s="126" t="str">
        <f t="shared" ca="1" si="20"/>
        <v/>
      </c>
      <c r="H58" s="126" t="str">
        <f t="shared" ca="1" si="20"/>
        <v/>
      </c>
      <c r="I58" s="126" t="str">
        <f t="shared" ca="1" si="20"/>
        <v/>
      </c>
      <c r="J58" s="126" t="str">
        <f t="shared" ca="1" si="20"/>
        <v/>
      </c>
      <c r="K58" s="126" t="str">
        <f t="shared" ca="1" si="20"/>
        <v/>
      </c>
      <c r="L58" s="126" t="str">
        <f t="shared" ca="1" si="20"/>
        <v/>
      </c>
      <c r="M58" s="126" t="str">
        <f t="shared" ca="1" si="20"/>
        <v/>
      </c>
      <c r="N58" s="126" t="str">
        <f t="shared" ca="1" si="20"/>
        <v/>
      </c>
      <c r="O58" s="127" t="str">
        <f t="shared" ca="1" si="20"/>
        <v/>
      </c>
      <c r="P58" s="126" t="str">
        <f t="shared" ca="1" si="20"/>
        <v/>
      </c>
      <c r="Q58" s="126" t="e">
        <f t="shared" ca="1" si="20"/>
        <v>#VALUE!</v>
      </c>
      <c r="R58" s="126" t="e">
        <f t="shared" ca="1" si="20"/>
        <v>#VALUE!</v>
      </c>
      <c r="S58" s="126" t="e">
        <f t="shared" ca="1" si="20"/>
        <v>#VALUE!</v>
      </c>
      <c r="T58" s="126" t="e">
        <f t="shared" ca="1" si="20"/>
        <v>#VALUE!</v>
      </c>
      <c r="U58" s="126" t="str">
        <f t="shared" ca="1" si="20"/>
        <v/>
      </c>
      <c r="V58" s="126" t="str">
        <f t="shared" ca="1" si="20"/>
        <v/>
      </c>
      <c r="W58" s="128" t="str">
        <f t="shared" ca="1" si="20"/>
        <v/>
      </c>
      <c r="X58" s="285" t="str">
        <f t="shared" ca="1" si="20"/>
        <v/>
      </c>
      <c r="Y58" s="107" t="str">
        <f t="shared" ca="1" si="20"/>
        <v/>
      </c>
      <c r="Z58" s="128" t="str">
        <f t="shared" ca="1" si="20"/>
        <v/>
      </c>
      <c r="AA58" s="285" t="str">
        <f t="shared" ca="1" si="17"/>
        <v/>
      </c>
      <c r="AB58" s="107" t="str">
        <f t="shared" ca="1" si="20"/>
        <v/>
      </c>
      <c r="AC58" s="128" t="str">
        <f t="shared" ca="1" si="20"/>
        <v/>
      </c>
      <c r="AD58" s="285" t="str">
        <f t="shared" ca="1" si="19"/>
        <v/>
      </c>
      <c r="AE58" s="107" t="str">
        <f t="shared" ca="1" si="20"/>
        <v/>
      </c>
      <c r="AF58" s="128" t="str">
        <f t="shared" ca="1" si="20"/>
        <v/>
      </c>
      <c r="AG58" s="285" t="str">
        <f t="shared" ca="1" si="8"/>
        <v/>
      </c>
      <c r="AH58" s="107" t="str">
        <f t="shared" ca="1" si="20"/>
        <v/>
      </c>
      <c r="AI58" s="128" t="str">
        <f t="shared" ca="1" si="20"/>
        <v/>
      </c>
      <c r="AJ58" s="285" t="str">
        <f t="shared" ca="1" si="9"/>
        <v/>
      </c>
      <c r="AK58" s="107" t="str">
        <f t="shared" ca="1" si="20"/>
        <v/>
      </c>
      <c r="AL58" s="128" t="str">
        <f t="shared" ca="1" si="20"/>
        <v/>
      </c>
      <c r="AM58" s="285" t="str">
        <f t="shared" ca="1" si="10"/>
        <v/>
      </c>
      <c r="AN58" s="107" t="str">
        <f t="shared" ca="1" si="20"/>
        <v/>
      </c>
      <c r="AO58" s="128" t="str">
        <f t="shared" ca="1" si="20"/>
        <v/>
      </c>
      <c r="AP58" s="285" t="str">
        <f t="shared" ca="1" si="11"/>
        <v/>
      </c>
      <c r="AQ58" s="107" t="str">
        <f t="shared" ca="1" si="20"/>
        <v/>
      </c>
      <c r="AR58" s="128" t="str">
        <f t="shared" ca="1" si="20"/>
        <v/>
      </c>
      <c r="AS58" s="285" t="str">
        <f t="shared" ca="1" si="12"/>
        <v/>
      </c>
      <c r="AT58" s="107" t="str">
        <f t="shared" ca="1" si="20"/>
        <v/>
      </c>
      <c r="AU58" s="281" t="str">
        <f t="shared" ca="1" si="20"/>
        <v/>
      </c>
      <c r="AV58" s="130"/>
      <c r="AW58" s="106"/>
    </row>
    <row r="59" spans="1:49" s="131" customFormat="1" ht="30" customHeight="1" x14ac:dyDescent="0.25">
      <c r="A59" s="122" t="str">
        <f t="shared" ca="1" si="18"/>
        <v/>
      </c>
      <c r="B59" s="122" t="str">
        <f t="shared" ca="1" si="18"/>
        <v xml:space="preserve">  </v>
      </c>
      <c r="C59" s="123" t="str">
        <f t="shared" ca="1" si="18"/>
        <v/>
      </c>
      <c r="D59" s="124" t="str">
        <f t="shared" ca="1" si="20"/>
        <v/>
      </c>
      <c r="E59" s="125" t="str">
        <f t="shared" ca="1" si="20"/>
        <v/>
      </c>
      <c r="F59" s="126" t="str">
        <f t="shared" ca="1" si="20"/>
        <v/>
      </c>
      <c r="G59" s="126" t="str">
        <f t="shared" ca="1" si="20"/>
        <v/>
      </c>
      <c r="H59" s="126" t="str">
        <f t="shared" ca="1" si="20"/>
        <v/>
      </c>
      <c r="I59" s="126" t="str">
        <f t="shared" ca="1" si="20"/>
        <v/>
      </c>
      <c r="J59" s="126" t="str">
        <f t="shared" ca="1" si="20"/>
        <v/>
      </c>
      <c r="K59" s="126" t="str">
        <f t="shared" ca="1" si="20"/>
        <v/>
      </c>
      <c r="L59" s="126" t="str">
        <f t="shared" ca="1" si="20"/>
        <v/>
      </c>
      <c r="M59" s="126" t="str">
        <f t="shared" ca="1" si="20"/>
        <v/>
      </c>
      <c r="N59" s="126" t="str">
        <f t="shared" ca="1" si="20"/>
        <v/>
      </c>
      <c r="O59" s="127" t="str">
        <f t="shared" ca="1" si="20"/>
        <v/>
      </c>
      <c r="P59" s="126" t="str">
        <f t="shared" ca="1" si="20"/>
        <v/>
      </c>
      <c r="Q59" s="126" t="e">
        <f t="shared" ca="1" si="20"/>
        <v>#VALUE!</v>
      </c>
      <c r="R59" s="126" t="e">
        <f t="shared" ca="1" si="20"/>
        <v>#VALUE!</v>
      </c>
      <c r="S59" s="126" t="e">
        <f t="shared" ca="1" si="20"/>
        <v>#VALUE!</v>
      </c>
      <c r="T59" s="126" t="e">
        <f t="shared" ca="1" si="20"/>
        <v>#VALUE!</v>
      </c>
      <c r="U59" s="126" t="str">
        <f t="shared" ca="1" si="20"/>
        <v/>
      </c>
      <c r="V59" s="126" t="str">
        <f t="shared" ca="1" si="20"/>
        <v/>
      </c>
      <c r="W59" s="128" t="str">
        <f t="shared" ca="1" si="20"/>
        <v/>
      </c>
      <c r="X59" s="285" t="str">
        <f t="shared" ca="1" si="20"/>
        <v/>
      </c>
      <c r="Y59" s="107" t="str">
        <f t="shared" ca="1" si="20"/>
        <v/>
      </c>
      <c r="Z59" s="128" t="str">
        <f t="shared" ca="1" si="20"/>
        <v/>
      </c>
      <c r="AA59" s="285" t="str">
        <f t="shared" ref="AA59:AA63" ca="1" si="21">IF(INDIRECT("Calc!R"&amp;ROW()&amp;"C"&amp;COLUMN(),0)=0,"",INDIRECT("Calc!R"&amp;ROW()&amp;"C"&amp;COLUMN(),0))</f>
        <v/>
      </c>
      <c r="AB59" s="107" t="str">
        <f t="shared" ca="1" si="20"/>
        <v/>
      </c>
      <c r="AC59" s="128" t="str">
        <f t="shared" ca="1" si="20"/>
        <v/>
      </c>
      <c r="AD59" s="285" t="str">
        <f t="shared" ca="1" si="19"/>
        <v/>
      </c>
      <c r="AE59" s="107" t="str">
        <f t="shared" ca="1" si="20"/>
        <v/>
      </c>
      <c r="AF59" s="128" t="str">
        <f t="shared" ca="1" si="20"/>
        <v/>
      </c>
      <c r="AG59" s="285" t="str">
        <f t="shared" ca="1" si="8"/>
        <v/>
      </c>
      <c r="AH59" s="107" t="str">
        <f t="shared" ca="1" si="20"/>
        <v/>
      </c>
      <c r="AI59" s="128" t="str">
        <f t="shared" ca="1" si="20"/>
        <v/>
      </c>
      <c r="AJ59" s="285" t="str">
        <f t="shared" ca="1" si="9"/>
        <v/>
      </c>
      <c r="AK59" s="107" t="str">
        <f t="shared" ca="1" si="20"/>
        <v/>
      </c>
      <c r="AL59" s="128" t="str">
        <f t="shared" ca="1" si="20"/>
        <v/>
      </c>
      <c r="AM59" s="285" t="str">
        <f t="shared" ca="1" si="10"/>
        <v/>
      </c>
      <c r="AN59" s="107" t="str">
        <f t="shared" ca="1" si="20"/>
        <v/>
      </c>
      <c r="AO59" s="128" t="str">
        <f t="shared" ca="1" si="20"/>
        <v/>
      </c>
      <c r="AP59" s="285" t="str">
        <f t="shared" ca="1" si="11"/>
        <v/>
      </c>
      <c r="AQ59" s="107" t="str">
        <f t="shared" ca="1" si="20"/>
        <v/>
      </c>
      <c r="AR59" s="128" t="str">
        <f t="shared" ca="1" si="20"/>
        <v/>
      </c>
      <c r="AS59" s="285" t="str">
        <f t="shared" ca="1" si="12"/>
        <v/>
      </c>
      <c r="AT59" s="107" t="str">
        <f t="shared" ca="1" si="20"/>
        <v/>
      </c>
      <c r="AU59" s="281" t="str">
        <f t="shared" ca="1" si="20"/>
        <v/>
      </c>
      <c r="AV59" s="130"/>
      <c r="AW59" s="106"/>
    </row>
    <row r="60" spans="1:49" s="131" customFormat="1" ht="30" customHeight="1" x14ac:dyDescent="0.25">
      <c r="A60" s="122" t="str">
        <f t="shared" ca="1" si="18"/>
        <v/>
      </c>
      <c r="B60" s="122" t="str">
        <f t="shared" ca="1" si="18"/>
        <v xml:space="preserve">  </v>
      </c>
      <c r="C60" s="123" t="str">
        <f t="shared" ca="1" si="18"/>
        <v/>
      </c>
      <c r="D60" s="124" t="str">
        <f t="shared" ca="1" si="20"/>
        <v/>
      </c>
      <c r="E60" s="125" t="str">
        <f t="shared" ca="1" si="20"/>
        <v/>
      </c>
      <c r="F60" s="126" t="str">
        <f t="shared" ca="1" si="20"/>
        <v/>
      </c>
      <c r="G60" s="126" t="str">
        <f t="shared" ca="1" si="20"/>
        <v/>
      </c>
      <c r="H60" s="126" t="str">
        <f t="shared" ca="1" si="20"/>
        <v/>
      </c>
      <c r="I60" s="126" t="str">
        <f t="shared" ca="1" si="20"/>
        <v/>
      </c>
      <c r="J60" s="126" t="str">
        <f t="shared" ca="1" si="20"/>
        <v/>
      </c>
      <c r="K60" s="126" t="str">
        <f t="shared" ca="1" si="20"/>
        <v/>
      </c>
      <c r="L60" s="126" t="str">
        <f t="shared" ca="1" si="20"/>
        <v/>
      </c>
      <c r="M60" s="126" t="str">
        <f t="shared" ca="1" si="20"/>
        <v/>
      </c>
      <c r="N60" s="126" t="str">
        <f t="shared" ca="1" si="20"/>
        <v/>
      </c>
      <c r="O60" s="127" t="str">
        <f t="shared" ca="1" si="20"/>
        <v/>
      </c>
      <c r="P60" s="126" t="str">
        <f t="shared" ca="1" si="20"/>
        <v/>
      </c>
      <c r="Q60" s="126" t="e">
        <f t="shared" ca="1" si="20"/>
        <v>#VALUE!</v>
      </c>
      <c r="R60" s="126" t="e">
        <f t="shared" ca="1" si="20"/>
        <v>#VALUE!</v>
      </c>
      <c r="S60" s="126" t="e">
        <f t="shared" ca="1" si="20"/>
        <v>#VALUE!</v>
      </c>
      <c r="T60" s="126" t="e">
        <f t="shared" ca="1" si="20"/>
        <v>#VALUE!</v>
      </c>
      <c r="U60" s="126" t="str">
        <f t="shared" ca="1" si="20"/>
        <v/>
      </c>
      <c r="V60" s="126" t="str">
        <f t="shared" ca="1" si="20"/>
        <v/>
      </c>
      <c r="W60" s="128" t="str">
        <f t="shared" ca="1" si="20"/>
        <v/>
      </c>
      <c r="X60" s="285" t="str">
        <f t="shared" ca="1" si="20"/>
        <v/>
      </c>
      <c r="Y60" s="107" t="str">
        <f t="shared" ca="1" si="20"/>
        <v/>
      </c>
      <c r="Z60" s="128" t="str">
        <f t="shared" ca="1" si="20"/>
        <v/>
      </c>
      <c r="AA60" s="285" t="str">
        <f t="shared" ca="1" si="21"/>
        <v/>
      </c>
      <c r="AB60" s="107" t="str">
        <f t="shared" ca="1" si="20"/>
        <v/>
      </c>
      <c r="AC60" s="128" t="str">
        <f t="shared" ca="1" si="20"/>
        <v/>
      </c>
      <c r="AD60" s="285" t="str">
        <f t="shared" ca="1" si="19"/>
        <v/>
      </c>
      <c r="AE60" s="107" t="str">
        <f t="shared" ca="1" si="20"/>
        <v/>
      </c>
      <c r="AF60" s="128" t="str">
        <f t="shared" ca="1" si="20"/>
        <v/>
      </c>
      <c r="AG60" s="285" t="str">
        <f t="shared" ca="1" si="8"/>
        <v/>
      </c>
      <c r="AH60" s="107" t="str">
        <f t="shared" ca="1" si="20"/>
        <v/>
      </c>
      <c r="AI60" s="128" t="str">
        <f t="shared" ca="1" si="20"/>
        <v/>
      </c>
      <c r="AJ60" s="285" t="str">
        <f t="shared" ca="1" si="9"/>
        <v/>
      </c>
      <c r="AK60" s="107" t="str">
        <f t="shared" ca="1" si="20"/>
        <v/>
      </c>
      <c r="AL60" s="128" t="str">
        <f t="shared" ca="1" si="20"/>
        <v/>
      </c>
      <c r="AM60" s="285" t="str">
        <f t="shared" ca="1" si="10"/>
        <v/>
      </c>
      <c r="AN60" s="107" t="str">
        <f t="shared" ca="1" si="20"/>
        <v/>
      </c>
      <c r="AO60" s="128" t="str">
        <f t="shared" ca="1" si="20"/>
        <v/>
      </c>
      <c r="AP60" s="285" t="str">
        <f t="shared" ca="1" si="11"/>
        <v/>
      </c>
      <c r="AQ60" s="107" t="str">
        <f t="shared" ca="1" si="20"/>
        <v/>
      </c>
      <c r="AR60" s="128" t="str">
        <f t="shared" ca="1" si="20"/>
        <v/>
      </c>
      <c r="AS60" s="285" t="str">
        <f t="shared" ca="1" si="12"/>
        <v/>
      </c>
      <c r="AT60" s="107" t="str">
        <f t="shared" ca="1" si="20"/>
        <v/>
      </c>
      <c r="AU60" s="281" t="str">
        <f t="shared" ca="1" si="20"/>
        <v/>
      </c>
      <c r="AV60" s="130"/>
      <c r="AW60" s="106"/>
    </row>
    <row r="61" spans="1:49" s="131" customFormat="1" ht="30" customHeight="1" x14ac:dyDescent="0.25">
      <c r="A61" s="122" t="str">
        <f t="shared" ca="1" si="18"/>
        <v/>
      </c>
      <c r="B61" s="122" t="str">
        <f t="shared" ca="1" si="18"/>
        <v xml:space="preserve">  </v>
      </c>
      <c r="C61" s="123" t="str">
        <f t="shared" ca="1" si="18"/>
        <v/>
      </c>
      <c r="D61" s="124" t="str">
        <f t="shared" ca="1" si="20"/>
        <v/>
      </c>
      <c r="E61" s="125" t="str">
        <f t="shared" ca="1" si="20"/>
        <v/>
      </c>
      <c r="F61" s="126" t="str">
        <f t="shared" ca="1" si="20"/>
        <v/>
      </c>
      <c r="G61" s="126" t="str">
        <f t="shared" ca="1" si="20"/>
        <v/>
      </c>
      <c r="H61" s="126" t="str">
        <f t="shared" ca="1" si="20"/>
        <v/>
      </c>
      <c r="I61" s="126" t="str">
        <f t="shared" ca="1" si="20"/>
        <v/>
      </c>
      <c r="J61" s="126" t="str">
        <f t="shared" ca="1" si="20"/>
        <v/>
      </c>
      <c r="K61" s="126" t="str">
        <f t="shared" ca="1" si="20"/>
        <v/>
      </c>
      <c r="L61" s="126" t="str">
        <f t="shared" ca="1" si="20"/>
        <v/>
      </c>
      <c r="M61" s="126" t="str">
        <f t="shared" ca="1" si="20"/>
        <v/>
      </c>
      <c r="N61" s="126" t="str">
        <f t="shared" ca="1" si="20"/>
        <v/>
      </c>
      <c r="O61" s="127" t="str">
        <f t="shared" ca="1" si="20"/>
        <v/>
      </c>
      <c r="P61" s="126" t="str">
        <f t="shared" ca="1" si="20"/>
        <v/>
      </c>
      <c r="Q61" s="126" t="e">
        <f t="shared" ca="1" si="20"/>
        <v>#VALUE!</v>
      </c>
      <c r="R61" s="126" t="e">
        <f t="shared" ca="1" si="20"/>
        <v>#VALUE!</v>
      </c>
      <c r="S61" s="126" t="e">
        <f t="shared" ca="1" si="20"/>
        <v>#VALUE!</v>
      </c>
      <c r="T61" s="126" t="e">
        <f t="shared" ca="1" si="20"/>
        <v>#VALUE!</v>
      </c>
      <c r="U61" s="126" t="str">
        <f t="shared" ca="1" si="20"/>
        <v/>
      </c>
      <c r="V61" s="126" t="str">
        <f t="shared" ca="1" si="20"/>
        <v/>
      </c>
      <c r="W61" s="128" t="str">
        <f t="shared" ca="1" si="20"/>
        <v/>
      </c>
      <c r="X61" s="285" t="str">
        <f t="shared" ca="1" si="20"/>
        <v/>
      </c>
      <c r="Y61" s="107" t="str">
        <f t="shared" ca="1" si="20"/>
        <v/>
      </c>
      <c r="Z61" s="128" t="str">
        <f t="shared" ca="1" si="20"/>
        <v/>
      </c>
      <c r="AA61" s="285" t="str">
        <f t="shared" ca="1" si="21"/>
        <v/>
      </c>
      <c r="AB61" s="107" t="str">
        <f t="shared" ca="1" si="20"/>
        <v/>
      </c>
      <c r="AC61" s="128" t="str">
        <f t="shared" ca="1" si="20"/>
        <v/>
      </c>
      <c r="AD61" s="285" t="str">
        <f t="shared" ca="1" si="19"/>
        <v/>
      </c>
      <c r="AE61" s="107" t="str">
        <f t="shared" ca="1" si="20"/>
        <v/>
      </c>
      <c r="AF61" s="128" t="str">
        <f t="shared" ca="1" si="20"/>
        <v/>
      </c>
      <c r="AG61" s="285" t="str">
        <f t="shared" ca="1" si="8"/>
        <v/>
      </c>
      <c r="AH61" s="107" t="str">
        <f t="shared" ca="1" si="20"/>
        <v/>
      </c>
      <c r="AI61" s="128" t="str">
        <f t="shared" ca="1" si="20"/>
        <v/>
      </c>
      <c r="AJ61" s="285" t="str">
        <f t="shared" ca="1" si="9"/>
        <v/>
      </c>
      <c r="AK61" s="107" t="str">
        <f t="shared" ca="1" si="20"/>
        <v/>
      </c>
      <c r="AL61" s="128" t="str">
        <f t="shared" ca="1" si="20"/>
        <v/>
      </c>
      <c r="AM61" s="285" t="str">
        <f t="shared" ca="1" si="10"/>
        <v/>
      </c>
      <c r="AN61" s="107" t="str">
        <f t="shared" ca="1" si="20"/>
        <v/>
      </c>
      <c r="AO61" s="128" t="str">
        <f t="shared" ca="1" si="20"/>
        <v/>
      </c>
      <c r="AP61" s="285" t="str">
        <f t="shared" ca="1" si="11"/>
        <v/>
      </c>
      <c r="AQ61" s="107" t="str">
        <f t="shared" ca="1" si="20"/>
        <v/>
      </c>
      <c r="AR61" s="128" t="str">
        <f t="shared" ca="1" si="20"/>
        <v/>
      </c>
      <c r="AS61" s="285" t="str">
        <f t="shared" ca="1" si="12"/>
        <v/>
      </c>
      <c r="AT61" s="107" t="str">
        <f t="shared" ca="1" si="20"/>
        <v/>
      </c>
      <c r="AU61" s="281" t="str">
        <f t="shared" ca="1" si="20"/>
        <v/>
      </c>
      <c r="AV61" s="130"/>
      <c r="AW61" s="106"/>
    </row>
    <row r="62" spans="1:49" s="131" customFormat="1" ht="30" customHeight="1" x14ac:dyDescent="0.25">
      <c r="A62" s="122" t="str">
        <f t="shared" ca="1" si="18"/>
        <v/>
      </c>
      <c r="B62" s="122" t="str">
        <f t="shared" ca="1" si="18"/>
        <v xml:space="preserve">  </v>
      </c>
      <c r="C62" s="123" t="str">
        <f t="shared" ca="1" si="18"/>
        <v/>
      </c>
      <c r="D62" s="124" t="str">
        <f t="shared" ca="1" si="20"/>
        <v/>
      </c>
      <c r="E62" s="125" t="str">
        <f t="shared" ca="1" si="20"/>
        <v/>
      </c>
      <c r="F62" s="126" t="str">
        <f t="shared" ca="1" si="20"/>
        <v/>
      </c>
      <c r="G62" s="126" t="str">
        <f t="shared" ca="1" si="20"/>
        <v/>
      </c>
      <c r="H62" s="126" t="str">
        <f t="shared" ca="1" si="20"/>
        <v/>
      </c>
      <c r="I62" s="126" t="str">
        <f t="shared" ca="1" si="20"/>
        <v/>
      </c>
      <c r="J62" s="126" t="str">
        <f t="shared" ca="1" si="20"/>
        <v/>
      </c>
      <c r="K62" s="126" t="str">
        <f t="shared" ca="1" si="20"/>
        <v/>
      </c>
      <c r="L62" s="126" t="str">
        <f t="shared" ca="1" si="20"/>
        <v/>
      </c>
      <c r="M62" s="126" t="str">
        <f t="shared" ca="1" si="20"/>
        <v/>
      </c>
      <c r="N62" s="126" t="str">
        <f t="shared" ca="1" si="20"/>
        <v/>
      </c>
      <c r="O62" s="127" t="str">
        <f t="shared" ca="1" si="20"/>
        <v/>
      </c>
      <c r="P62" s="126" t="str">
        <f t="shared" ca="1" si="20"/>
        <v/>
      </c>
      <c r="Q62" s="126" t="e">
        <f t="shared" ca="1" si="20"/>
        <v>#VALUE!</v>
      </c>
      <c r="R62" s="126" t="e">
        <f t="shared" ca="1" si="20"/>
        <v>#VALUE!</v>
      </c>
      <c r="S62" s="126" t="e">
        <f t="shared" ca="1" si="20"/>
        <v>#VALUE!</v>
      </c>
      <c r="T62" s="126" t="e">
        <f t="shared" ca="1" si="20"/>
        <v>#VALUE!</v>
      </c>
      <c r="U62" s="126" t="str">
        <f t="shared" ca="1" si="20"/>
        <v/>
      </c>
      <c r="V62" s="126" t="str">
        <f t="shared" ca="1" si="20"/>
        <v/>
      </c>
      <c r="W62" s="128" t="str">
        <f t="shared" ca="1" si="20"/>
        <v/>
      </c>
      <c r="X62" s="285" t="str">
        <f t="shared" ca="1" si="20"/>
        <v/>
      </c>
      <c r="Y62" s="107" t="str">
        <f t="shared" ca="1" si="20"/>
        <v/>
      </c>
      <c r="Z62" s="128" t="str">
        <f t="shared" ca="1" si="20"/>
        <v/>
      </c>
      <c r="AA62" s="285" t="str">
        <f t="shared" ca="1" si="21"/>
        <v/>
      </c>
      <c r="AB62" s="107" t="str">
        <f t="shared" ca="1" si="20"/>
        <v/>
      </c>
      <c r="AC62" s="128" t="str">
        <f t="shared" ca="1" si="20"/>
        <v/>
      </c>
      <c r="AD62" s="285" t="str">
        <f t="shared" ca="1" si="19"/>
        <v/>
      </c>
      <c r="AE62" s="107" t="str">
        <f t="shared" ca="1" si="20"/>
        <v/>
      </c>
      <c r="AF62" s="128" t="str">
        <f t="shared" ca="1" si="20"/>
        <v/>
      </c>
      <c r="AG62" s="285" t="str">
        <f t="shared" ca="1" si="8"/>
        <v/>
      </c>
      <c r="AH62" s="107" t="str">
        <f t="shared" ca="1" si="20"/>
        <v/>
      </c>
      <c r="AI62" s="128" t="str">
        <f t="shared" ca="1" si="20"/>
        <v/>
      </c>
      <c r="AJ62" s="285" t="str">
        <f t="shared" ca="1" si="9"/>
        <v/>
      </c>
      <c r="AK62" s="107" t="str">
        <f t="shared" ca="1" si="20"/>
        <v/>
      </c>
      <c r="AL62" s="128" t="str">
        <f t="shared" ca="1" si="20"/>
        <v/>
      </c>
      <c r="AM62" s="285" t="str">
        <f t="shared" ca="1" si="10"/>
        <v/>
      </c>
      <c r="AN62" s="107" t="str">
        <f t="shared" ca="1" si="20"/>
        <v/>
      </c>
      <c r="AO62" s="128" t="str">
        <f t="shared" ca="1" si="20"/>
        <v/>
      </c>
      <c r="AP62" s="285" t="str">
        <f t="shared" ca="1" si="11"/>
        <v/>
      </c>
      <c r="AQ62" s="107" t="str">
        <f t="shared" ca="1" si="20"/>
        <v/>
      </c>
      <c r="AR62" s="128" t="str">
        <f t="shared" ca="1" si="20"/>
        <v/>
      </c>
      <c r="AS62" s="285" t="str">
        <f t="shared" ca="1" si="12"/>
        <v/>
      </c>
      <c r="AT62" s="107" t="str">
        <f t="shared" ca="1" si="20"/>
        <v/>
      </c>
      <c r="AU62" s="281" t="str">
        <f t="shared" ca="1" si="20"/>
        <v/>
      </c>
      <c r="AV62" s="130"/>
      <c r="AW62" s="106"/>
    </row>
    <row r="63" spans="1:49" s="131" customFormat="1" ht="30" customHeight="1" x14ac:dyDescent="0.25">
      <c r="A63" s="122" t="str">
        <f t="shared" ca="1" si="18"/>
        <v/>
      </c>
      <c r="B63" s="122" t="str">
        <f t="shared" ca="1" si="18"/>
        <v xml:space="preserve">  </v>
      </c>
      <c r="C63" s="123" t="str">
        <f t="shared" ca="1" si="18"/>
        <v/>
      </c>
      <c r="D63" s="124" t="str">
        <f t="shared" ca="1" si="20"/>
        <v/>
      </c>
      <c r="E63" s="125" t="str">
        <f t="shared" ca="1" si="20"/>
        <v/>
      </c>
      <c r="F63" s="126" t="str">
        <f t="shared" ca="1" si="20"/>
        <v/>
      </c>
      <c r="G63" s="126" t="str">
        <f t="shared" ca="1" si="20"/>
        <v/>
      </c>
      <c r="H63" s="126" t="str">
        <f t="shared" ca="1" si="20"/>
        <v/>
      </c>
      <c r="I63" s="126" t="str">
        <f t="shared" ca="1" si="20"/>
        <v/>
      </c>
      <c r="J63" s="126" t="str">
        <f t="shared" ca="1" si="20"/>
        <v/>
      </c>
      <c r="K63" s="126" t="str">
        <f t="shared" ca="1" si="20"/>
        <v/>
      </c>
      <c r="L63" s="126" t="str">
        <f t="shared" ca="1" si="20"/>
        <v/>
      </c>
      <c r="M63" s="126" t="str">
        <f t="shared" ca="1" si="20"/>
        <v/>
      </c>
      <c r="N63" s="126" t="str">
        <f t="shared" ca="1" si="20"/>
        <v/>
      </c>
      <c r="O63" s="127" t="str">
        <f t="shared" ca="1" si="20"/>
        <v/>
      </c>
      <c r="P63" s="126" t="str">
        <f t="shared" ca="1" si="20"/>
        <v/>
      </c>
      <c r="Q63" s="126" t="e">
        <f t="shared" ca="1" si="20"/>
        <v>#VALUE!</v>
      </c>
      <c r="R63" s="126" t="e">
        <f t="shared" ca="1" si="20"/>
        <v>#VALUE!</v>
      </c>
      <c r="S63" s="126" t="e">
        <f t="shared" ca="1" si="20"/>
        <v>#VALUE!</v>
      </c>
      <c r="T63" s="126" t="e">
        <f t="shared" ca="1" si="20"/>
        <v>#VALUE!</v>
      </c>
      <c r="U63" s="126" t="str">
        <f t="shared" ca="1" si="20"/>
        <v/>
      </c>
      <c r="V63" s="126" t="str">
        <f t="shared" ca="1" si="20"/>
        <v/>
      </c>
      <c r="W63" s="128" t="str">
        <f t="shared" ca="1" si="20"/>
        <v/>
      </c>
      <c r="X63" s="285" t="str">
        <f t="shared" ca="1" si="20"/>
        <v/>
      </c>
      <c r="Y63" s="107" t="str">
        <f t="shared" ca="1" si="20"/>
        <v/>
      </c>
      <c r="Z63" s="128" t="str">
        <f t="shared" ca="1" si="20"/>
        <v/>
      </c>
      <c r="AA63" s="285" t="str">
        <f t="shared" ca="1" si="21"/>
        <v/>
      </c>
      <c r="AB63" s="107" t="str">
        <f t="shared" ca="1" si="20"/>
        <v/>
      </c>
      <c r="AC63" s="128" t="str">
        <f t="shared" ca="1" si="20"/>
        <v/>
      </c>
      <c r="AD63" s="285" t="str">
        <f t="shared" ca="1" si="19"/>
        <v/>
      </c>
      <c r="AE63" s="107" t="str">
        <f t="shared" ca="1" si="20"/>
        <v/>
      </c>
      <c r="AF63" s="128" t="str">
        <f t="shared" ca="1" si="20"/>
        <v/>
      </c>
      <c r="AG63" s="285" t="str">
        <f t="shared" ca="1" si="8"/>
        <v/>
      </c>
      <c r="AH63" s="107" t="str">
        <f t="shared" ca="1" si="20"/>
        <v/>
      </c>
      <c r="AI63" s="128" t="str">
        <f t="shared" ca="1" si="20"/>
        <v/>
      </c>
      <c r="AJ63" s="285" t="str">
        <f t="shared" ca="1" si="9"/>
        <v/>
      </c>
      <c r="AK63" s="107" t="str">
        <f t="shared" ca="1" si="20"/>
        <v/>
      </c>
      <c r="AL63" s="128" t="str">
        <f t="shared" ref="AL63:AU78" ca="1" si="22">IF(INDIRECT("Calc!R"&amp;ROW()&amp;"C"&amp;COLUMN(),0)=0,"",INDIRECT("Calc!R"&amp;ROW()&amp;"C"&amp;COLUMN(),0))</f>
        <v/>
      </c>
      <c r="AM63" s="285" t="str">
        <f t="shared" ca="1" si="10"/>
        <v/>
      </c>
      <c r="AN63" s="107" t="str">
        <f t="shared" ca="1" si="22"/>
        <v/>
      </c>
      <c r="AO63" s="128" t="str">
        <f t="shared" ca="1" si="22"/>
        <v/>
      </c>
      <c r="AP63" s="285" t="str">
        <f t="shared" ca="1" si="11"/>
        <v/>
      </c>
      <c r="AQ63" s="107" t="str">
        <f t="shared" ca="1" si="22"/>
        <v/>
      </c>
      <c r="AR63" s="128" t="str">
        <f t="shared" ca="1" si="22"/>
        <v/>
      </c>
      <c r="AS63" s="285" t="str">
        <f t="shared" ca="1" si="12"/>
        <v/>
      </c>
      <c r="AT63" s="107" t="str">
        <f t="shared" ca="1" si="22"/>
        <v/>
      </c>
      <c r="AU63" s="281" t="str">
        <f t="shared" ca="1" si="22"/>
        <v/>
      </c>
      <c r="AV63" s="130"/>
      <c r="AW63" s="106"/>
    </row>
    <row r="64" spans="1:49" s="131" customFormat="1" ht="30" customHeight="1" x14ac:dyDescent="0.25">
      <c r="A64" s="122" t="str">
        <f t="shared" ca="1" si="18"/>
        <v/>
      </c>
      <c r="B64" s="122" t="str">
        <f t="shared" ca="1" si="18"/>
        <v xml:space="preserve">  </v>
      </c>
      <c r="C64" s="123" t="str">
        <f t="shared" ca="1" si="18"/>
        <v/>
      </c>
      <c r="D64" s="124" t="str">
        <f t="shared" ca="1" si="18"/>
        <v/>
      </c>
      <c r="E64" s="125" t="str">
        <f t="shared" ca="1" si="18"/>
        <v/>
      </c>
      <c r="F64" s="126" t="str">
        <f t="shared" ca="1" si="18"/>
        <v/>
      </c>
      <c r="G64" s="126" t="str">
        <f t="shared" ca="1" si="18"/>
        <v/>
      </c>
      <c r="H64" s="126" t="str">
        <f t="shared" ca="1" si="18"/>
        <v/>
      </c>
      <c r="I64" s="126" t="str">
        <f t="shared" ca="1" si="18"/>
        <v/>
      </c>
      <c r="J64" s="126" t="str">
        <f t="shared" ca="1" si="18"/>
        <v/>
      </c>
      <c r="K64" s="126" t="str">
        <f t="shared" ca="1" si="18"/>
        <v/>
      </c>
      <c r="L64" s="126" t="str">
        <f t="shared" ca="1" si="18"/>
        <v/>
      </c>
      <c r="M64" s="126" t="str">
        <f t="shared" ca="1" si="18"/>
        <v/>
      </c>
      <c r="N64" s="126" t="str">
        <f t="shared" ref="N64:AD79" ca="1" si="23">IF(INDIRECT("Calc!R"&amp;ROW()&amp;"C"&amp;COLUMN(),0)=0,"",INDIRECT("Calc!R"&amp;ROW()&amp;"C"&amp;COLUMN(),0))</f>
        <v/>
      </c>
      <c r="O64" s="127" t="str">
        <f t="shared" ca="1" si="23"/>
        <v/>
      </c>
      <c r="P64" s="126" t="str">
        <f t="shared" ca="1" si="23"/>
        <v/>
      </c>
      <c r="Q64" s="126" t="e">
        <f t="shared" ca="1" si="23"/>
        <v>#VALUE!</v>
      </c>
      <c r="R64" s="126" t="e">
        <f t="shared" ca="1" si="23"/>
        <v>#VALUE!</v>
      </c>
      <c r="S64" s="126" t="e">
        <f t="shared" ca="1" si="23"/>
        <v>#VALUE!</v>
      </c>
      <c r="T64" s="126" t="e">
        <f t="shared" ca="1" si="23"/>
        <v>#VALUE!</v>
      </c>
      <c r="U64" s="126" t="str">
        <f t="shared" ca="1" si="23"/>
        <v/>
      </c>
      <c r="V64" s="126" t="str">
        <f t="shared" ca="1" si="23"/>
        <v/>
      </c>
      <c r="W64" s="128" t="str">
        <f t="shared" ca="1" si="23"/>
        <v/>
      </c>
      <c r="X64" s="285" t="str">
        <f t="shared" ca="1" si="23"/>
        <v/>
      </c>
      <c r="Y64" s="107" t="str">
        <f t="shared" ca="1" si="23"/>
        <v/>
      </c>
      <c r="Z64" s="128" t="str">
        <f t="shared" ca="1" si="23"/>
        <v/>
      </c>
      <c r="AA64" s="285" t="str">
        <f t="shared" ca="1" si="23"/>
        <v/>
      </c>
      <c r="AB64" s="107" t="str">
        <f t="shared" ca="1" si="23"/>
        <v/>
      </c>
      <c r="AC64" s="128" t="str">
        <f t="shared" ca="1" si="23"/>
        <v/>
      </c>
      <c r="AD64" s="285" t="str">
        <f t="shared" ca="1" si="23"/>
        <v/>
      </c>
      <c r="AE64" s="107" t="str">
        <f t="shared" ref="AE64:AR79" ca="1" si="24">IF(INDIRECT("Calc!R"&amp;ROW()&amp;"C"&amp;COLUMN(),0)=0,"",INDIRECT("Calc!R"&amp;ROW()&amp;"C"&amp;COLUMN(),0))</f>
        <v/>
      </c>
      <c r="AF64" s="128" t="str">
        <f t="shared" ca="1" si="24"/>
        <v/>
      </c>
      <c r="AG64" s="285" t="str">
        <f t="shared" ca="1" si="8"/>
        <v/>
      </c>
      <c r="AH64" s="107" t="str">
        <f t="shared" ca="1" si="24"/>
        <v/>
      </c>
      <c r="AI64" s="128" t="str">
        <f t="shared" ca="1" si="24"/>
        <v/>
      </c>
      <c r="AJ64" s="285" t="str">
        <f t="shared" ca="1" si="9"/>
        <v/>
      </c>
      <c r="AK64" s="107" t="str">
        <f t="shared" ca="1" si="24"/>
        <v/>
      </c>
      <c r="AL64" s="128" t="str">
        <f t="shared" ca="1" si="24"/>
        <v/>
      </c>
      <c r="AM64" s="285" t="str">
        <f t="shared" ca="1" si="10"/>
        <v/>
      </c>
      <c r="AN64" s="107" t="str">
        <f t="shared" ca="1" si="24"/>
        <v/>
      </c>
      <c r="AO64" s="128" t="str">
        <f t="shared" ca="1" si="24"/>
        <v/>
      </c>
      <c r="AP64" s="285" t="str">
        <f t="shared" ca="1" si="11"/>
        <v/>
      </c>
      <c r="AQ64" s="107" t="str">
        <f t="shared" ca="1" si="24"/>
        <v/>
      </c>
      <c r="AR64" s="128" t="str">
        <f t="shared" ca="1" si="24"/>
        <v/>
      </c>
      <c r="AS64" s="285" t="str">
        <f t="shared" ca="1" si="12"/>
        <v/>
      </c>
      <c r="AT64" s="107" t="str">
        <f t="shared" ca="1" si="22"/>
        <v/>
      </c>
      <c r="AU64" s="281" t="str">
        <f t="shared" ca="1" si="22"/>
        <v/>
      </c>
      <c r="AV64" s="130"/>
      <c r="AW64" s="106"/>
    </row>
    <row r="65" spans="1:49" s="131" customFormat="1" ht="30" customHeight="1" x14ac:dyDescent="0.25">
      <c r="A65" s="122" t="str">
        <f t="shared" ref="A65:P80" ca="1" si="25">IF(INDIRECT("Calc!R"&amp;ROW()&amp;"C"&amp;COLUMN(),0)=0,"",INDIRECT("Calc!R"&amp;ROW()&amp;"C"&amp;COLUMN(),0))</f>
        <v/>
      </c>
      <c r="B65" s="122" t="str">
        <f t="shared" ca="1" si="25"/>
        <v xml:space="preserve">  </v>
      </c>
      <c r="C65" s="123" t="str">
        <f t="shared" ca="1" si="25"/>
        <v/>
      </c>
      <c r="D65" s="124" t="str">
        <f t="shared" ca="1" si="25"/>
        <v/>
      </c>
      <c r="E65" s="125" t="str">
        <f t="shared" ca="1" si="25"/>
        <v/>
      </c>
      <c r="F65" s="126" t="str">
        <f t="shared" ca="1" si="25"/>
        <v/>
      </c>
      <c r="G65" s="126" t="str">
        <f t="shared" ca="1" si="25"/>
        <v/>
      </c>
      <c r="H65" s="126" t="str">
        <f t="shared" ca="1" si="25"/>
        <v/>
      </c>
      <c r="I65" s="126" t="str">
        <f t="shared" ca="1" si="25"/>
        <v/>
      </c>
      <c r="J65" s="126" t="str">
        <f t="shared" ca="1" si="25"/>
        <v/>
      </c>
      <c r="K65" s="126" t="str">
        <f t="shared" ca="1" si="25"/>
        <v/>
      </c>
      <c r="L65" s="126" t="str">
        <f t="shared" ca="1" si="25"/>
        <v/>
      </c>
      <c r="M65" s="126" t="str">
        <f t="shared" ca="1" si="25"/>
        <v/>
      </c>
      <c r="N65" s="126" t="str">
        <f t="shared" ca="1" si="25"/>
        <v/>
      </c>
      <c r="O65" s="127" t="str">
        <f t="shared" ca="1" si="25"/>
        <v/>
      </c>
      <c r="P65" s="126" t="str">
        <f t="shared" ca="1" si="25"/>
        <v/>
      </c>
      <c r="Q65" s="126" t="e">
        <f t="shared" ca="1" si="23"/>
        <v>#VALUE!</v>
      </c>
      <c r="R65" s="126" t="e">
        <f t="shared" ca="1" si="23"/>
        <v>#VALUE!</v>
      </c>
      <c r="S65" s="126" t="e">
        <f t="shared" ca="1" si="23"/>
        <v>#VALUE!</v>
      </c>
      <c r="T65" s="126" t="e">
        <f t="shared" ca="1" si="23"/>
        <v>#VALUE!</v>
      </c>
      <c r="U65" s="126" t="str">
        <f t="shared" ca="1" si="23"/>
        <v/>
      </c>
      <c r="V65" s="126" t="str">
        <f t="shared" ca="1" si="23"/>
        <v/>
      </c>
      <c r="W65" s="128" t="str">
        <f t="shared" ca="1" si="23"/>
        <v/>
      </c>
      <c r="X65" s="285" t="str">
        <f t="shared" ca="1" si="23"/>
        <v/>
      </c>
      <c r="Y65" s="107" t="str">
        <f t="shared" ca="1" si="23"/>
        <v/>
      </c>
      <c r="Z65" s="128" t="str">
        <f t="shared" ca="1" si="23"/>
        <v/>
      </c>
      <c r="AA65" s="285" t="str">
        <f t="shared" ca="1" si="23"/>
        <v/>
      </c>
      <c r="AB65" s="107" t="str">
        <f t="shared" ca="1" si="23"/>
        <v/>
      </c>
      <c r="AC65" s="128" t="str">
        <f t="shared" ca="1" si="23"/>
        <v/>
      </c>
      <c r="AD65" s="285" t="str">
        <f t="shared" ca="1" si="23"/>
        <v/>
      </c>
      <c r="AE65" s="107" t="str">
        <f t="shared" ca="1" si="24"/>
        <v/>
      </c>
      <c r="AF65" s="128" t="str">
        <f t="shared" ca="1" si="24"/>
        <v/>
      </c>
      <c r="AG65" s="285" t="str">
        <f t="shared" ca="1" si="8"/>
        <v/>
      </c>
      <c r="AH65" s="107" t="str">
        <f t="shared" ca="1" si="24"/>
        <v/>
      </c>
      <c r="AI65" s="128" t="str">
        <f t="shared" ca="1" si="24"/>
        <v/>
      </c>
      <c r="AJ65" s="285" t="str">
        <f t="shared" ca="1" si="9"/>
        <v/>
      </c>
      <c r="AK65" s="107" t="str">
        <f t="shared" ca="1" si="24"/>
        <v/>
      </c>
      <c r="AL65" s="128" t="str">
        <f t="shared" ca="1" si="24"/>
        <v/>
      </c>
      <c r="AM65" s="285" t="str">
        <f t="shared" ca="1" si="10"/>
        <v/>
      </c>
      <c r="AN65" s="107" t="str">
        <f t="shared" ca="1" si="24"/>
        <v/>
      </c>
      <c r="AO65" s="128" t="str">
        <f t="shared" ca="1" si="24"/>
        <v/>
      </c>
      <c r="AP65" s="285" t="str">
        <f t="shared" ca="1" si="11"/>
        <v/>
      </c>
      <c r="AQ65" s="107" t="str">
        <f t="shared" ca="1" si="24"/>
        <v/>
      </c>
      <c r="AR65" s="128" t="str">
        <f t="shared" ca="1" si="24"/>
        <v/>
      </c>
      <c r="AS65" s="285" t="str">
        <f t="shared" ca="1" si="12"/>
        <v/>
      </c>
      <c r="AT65" s="107" t="str">
        <f t="shared" ca="1" si="22"/>
        <v/>
      </c>
      <c r="AU65" s="281" t="str">
        <f t="shared" ca="1" si="22"/>
        <v/>
      </c>
      <c r="AV65" s="130"/>
      <c r="AW65" s="106"/>
    </row>
    <row r="66" spans="1:49" s="131" customFormat="1" ht="30" customHeight="1" x14ac:dyDescent="0.25">
      <c r="A66" s="122" t="str">
        <f t="shared" ca="1" si="25"/>
        <v/>
      </c>
      <c r="B66" s="122" t="str">
        <f t="shared" ca="1" si="25"/>
        <v xml:space="preserve">  </v>
      </c>
      <c r="C66" s="123" t="str">
        <f t="shared" ca="1" si="25"/>
        <v/>
      </c>
      <c r="D66" s="124" t="str">
        <f t="shared" ca="1" si="25"/>
        <v/>
      </c>
      <c r="E66" s="125" t="str">
        <f t="shared" ca="1" si="25"/>
        <v/>
      </c>
      <c r="F66" s="126" t="str">
        <f t="shared" ca="1" si="25"/>
        <v/>
      </c>
      <c r="G66" s="126" t="str">
        <f t="shared" ca="1" si="25"/>
        <v/>
      </c>
      <c r="H66" s="126" t="str">
        <f t="shared" ca="1" si="25"/>
        <v/>
      </c>
      <c r="I66" s="126" t="str">
        <f t="shared" ca="1" si="25"/>
        <v/>
      </c>
      <c r="J66" s="126" t="str">
        <f t="shared" ca="1" si="25"/>
        <v/>
      </c>
      <c r="K66" s="126" t="str">
        <f t="shared" ca="1" si="25"/>
        <v/>
      </c>
      <c r="L66" s="126" t="str">
        <f t="shared" ca="1" si="25"/>
        <v/>
      </c>
      <c r="M66" s="126" t="str">
        <f t="shared" ca="1" si="25"/>
        <v/>
      </c>
      <c r="N66" s="126" t="str">
        <f t="shared" ca="1" si="25"/>
        <v/>
      </c>
      <c r="O66" s="127" t="str">
        <f t="shared" ca="1" si="25"/>
        <v/>
      </c>
      <c r="P66" s="126" t="str">
        <f t="shared" ca="1" si="25"/>
        <v/>
      </c>
      <c r="Q66" s="126" t="e">
        <f t="shared" ca="1" si="23"/>
        <v>#VALUE!</v>
      </c>
      <c r="R66" s="126" t="e">
        <f t="shared" ca="1" si="23"/>
        <v>#VALUE!</v>
      </c>
      <c r="S66" s="126" t="e">
        <f t="shared" ca="1" si="23"/>
        <v>#VALUE!</v>
      </c>
      <c r="T66" s="126" t="e">
        <f t="shared" ca="1" si="23"/>
        <v>#VALUE!</v>
      </c>
      <c r="U66" s="126" t="str">
        <f t="shared" ca="1" si="23"/>
        <v/>
      </c>
      <c r="V66" s="126" t="str">
        <f t="shared" ca="1" si="23"/>
        <v/>
      </c>
      <c r="W66" s="128" t="str">
        <f t="shared" ca="1" si="23"/>
        <v/>
      </c>
      <c r="X66" s="285" t="str">
        <f t="shared" ca="1" si="23"/>
        <v/>
      </c>
      <c r="Y66" s="107" t="str">
        <f t="shared" ca="1" si="23"/>
        <v/>
      </c>
      <c r="Z66" s="128" t="str">
        <f t="shared" ca="1" si="23"/>
        <v/>
      </c>
      <c r="AA66" s="285" t="str">
        <f t="shared" ca="1" si="23"/>
        <v/>
      </c>
      <c r="AB66" s="107" t="str">
        <f t="shared" ca="1" si="23"/>
        <v/>
      </c>
      <c r="AC66" s="128" t="str">
        <f t="shared" ca="1" si="23"/>
        <v/>
      </c>
      <c r="AD66" s="285" t="str">
        <f t="shared" ca="1" si="23"/>
        <v/>
      </c>
      <c r="AE66" s="107" t="str">
        <f t="shared" ca="1" si="24"/>
        <v/>
      </c>
      <c r="AF66" s="128" t="str">
        <f t="shared" ca="1" si="24"/>
        <v/>
      </c>
      <c r="AG66" s="285" t="str">
        <f t="shared" ca="1" si="8"/>
        <v/>
      </c>
      <c r="AH66" s="107" t="str">
        <f t="shared" ca="1" si="24"/>
        <v/>
      </c>
      <c r="AI66" s="128" t="str">
        <f t="shared" ca="1" si="24"/>
        <v/>
      </c>
      <c r="AJ66" s="285" t="str">
        <f t="shared" ca="1" si="9"/>
        <v/>
      </c>
      <c r="AK66" s="107" t="str">
        <f t="shared" ca="1" si="24"/>
        <v/>
      </c>
      <c r="AL66" s="128" t="str">
        <f t="shared" ca="1" si="24"/>
        <v/>
      </c>
      <c r="AM66" s="285" t="str">
        <f t="shared" ca="1" si="10"/>
        <v/>
      </c>
      <c r="AN66" s="107" t="str">
        <f t="shared" ca="1" si="24"/>
        <v/>
      </c>
      <c r="AO66" s="128" t="str">
        <f t="shared" ca="1" si="24"/>
        <v/>
      </c>
      <c r="AP66" s="285" t="str">
        <f t="shared" ca="1" si="11"/>
        <v/>
      </c>
      <c r="AQ66" s="107" t="str">
        <f t="shared" ca="1" si="24"/>
        <v/>
      </c>
      <c r="AR66" s="128" t="str">
        <f t="shared" ca="1" si="24"/>
        <v/>
      </c>
      <c r="AS66" s="285" t="str">
        <f t="shared" ca="1" si="12"/>
        <v/>
      </c>
      <c r="AT66" s="107" t="str">
        <f t="shared" ca="1" si="22"/>
        <v/>
      </c>
      <c r="AU66" s="281" t="str">
        <f t="shared" ca="1" si="22"/>
        <v/>
      </c>
      <c r="AV66" s="130"/>
      <c r="AW66" s="106"/>
    </row>
    <row r="67" spans="1:49" s="131" customFormat="1" ht="30" customHeight="1" x14ac:dyDescent="0.25">
      <c r="A67" s="122" t="str">
        <f t="shared" ca="1" si="25"/>
        <v/>
      </c>
      <c r="B67" s="122" t="str">
        <f t="shared" ca="1" si="25"/>
        <v xml:space="preserve">  </v>
      </c>
      <c r="C67" s="123" t="str">
        <f t="shared" ca="1" si="25"/>
        <v/>
      </c>
      <c r="D67" s="124" t="str">
        <f t="shared" ca="1" si="25"/>
        <v/>
      </c>
      <c r="E67" s="125" t="str">
        <f t="shared" ca="1" si="25"/>
        <v/>
      </c>
      <c r="F67" s="126" t="str">
        <f t="shared" ca="1" si="25"/>
        <v/>
      </c>
      <c r="G67" s="126" t="str">
        <f t="shared" ca="1" si="25"/>
        <v/>
      </c>
      <c r="H67" s="126" t="str">
        <f t="shared" ca="1" si="25"/>
        <v/>
      </c>
      <c r="I67" s="126" t="str">
        <f t="shared" ca="1" si="25"/>
        <v/>
      </c>
      <c r="J67" s="126" t="str">
        <f t="shared" ca="1" si="25"/>
        <v/>
      </c>
      <c r="K67" s="126" t="str">
        <f t="shared" ca="1" si="25"/>
        <v/>
      </c>
      <c r="L67" s="126" t="str">
        <f t="shared" ca="1" si="25"/>
        <v/>
      </c>
      <c r="M67" s="126" t="str">
        <f t="shared" ca="1" si="25"/>
        <v/>
      </c>
      <c r="N67" s="126" t="str">
        <f t="shared" ca="1" si="25"/>
        <v/>
      </c>
      <c r="O67" s="127" t="str">
        <f t="shared" ca="1" si="25"/>
        <v/>
      </c>
      <c r="P67" s="126" t="str">
        <f t="shared" ca="1" si="25"/>
        <v/>
      </c>
      <c r="Q67" s="126" t="e">
        <f t="shared" ca="1" si="23"/>
        <v>#VALUE!</v>
      </c>
      <c r="R67" s="126" t="e">
        <f t="shared" ca="1" si="23"/>
        <v>#VALUE!</v>
      </c>
      <c r="S67" s="126" t="e">
        <f t="shared" ca="1" si="23"/>
        <v>#VALUE!</v>
      </c>
      <c r="T67" s="126" t="e">
        <f t="shared" ca="1" si="23"/>
        <v>#VALUE!</v>
      </c>
      <c r="U67" s="126" t="str">
        <f t="shared" ca="1" si="23"/>
        <v/>
      </c>
      <c r="V67" s="126" t="str">
        <f t="shared" ca="1" si="23"/>
        <v/>
      </c>
      <c r="W67" s="128" t="str">
        <f t="shared" ca="1" si="23"/>
        <v/>
      </c>
      <c r="X67" s="285" t="str">
        <f t="shared" ca="1" si="23"/>
        <v/>
      </c>
      <c r="Y67" s="107" t="str">
        <f t="shared" ca="1" si="23"/>
        <v/>
      </c>
      <c r="Z67" s="128" t="str">
        <f t="shared" ca="1" si="23"/>
        <v/>
      </c>
      <c r="AA67" s="285" t="str">
        <f t="shared" ca="1" si="23"/>
        <v/>
      </c>
      <c r="AB67" s="107" t="str">
        <f t="shared" ca="1" si="23"/>
        <v/>
      </c>
      <c r="AC67" s="128" t="str">
        <f t="shared" ca="1" si="23"/>
        <v/>
      </c>
      <c r="AD67" s="285" t="str">
        <f t="shared" ca="1" si="23"/>
        <v/>
      </c>
      <c r="AE67" s="107" t="str">
        <f t="shared" ca="1" si="24"/>
        <v/>
      </c>
      <c r="AF67" s="128" t="str">
        <f t="shared" ca="1" si="24"/>
        <v/>
      </c>
      <c r="AG67" s="285" t="str">
        <f t="shared" ca="1" si="8"/>
        <v/>
      </c>
      <c r="AH67" s="107" t="str">
        <f t="shared" ca="1" si="24"/>
        <v/>
      </c>
      <c r="AI67" s="128" t="str">
        <f t="shared" ca="1" si="24"/>
        <v/>
      </c>
      <c r="AJ67" s="285" t="str">
        <f t="shared" ca="1" si="9"/>
        <v/>
      </c>
      <c r="AK67" s="107" t="str">
        <f t="shared" ca="1" si="24"/>
        <v/>
      </c>
      <c r="AL67" s="128" t="str">
        <f t="shared" ca="1" si="24"/>
        <v/>
      </c>
      <c r="AM67" s="285" t="str">
        <f t="shared" ca="1" si="10"/>
        <v/>
      </c>
      <c r="AN67" s="107" t="str">
        <f t="shared" ca="1" si="24"/>
        <v/>
      </c>
      <c r="AO67" s="128" t="str">
        <f t="shared" ca="1" si="24"/>
        <v/>
      </c>
      <c r="AP67" s="285" t="str">
        <f t="shared" ca="1" si="11"/>
        <v/>
      </c>
      <c r="AQ67" s="107" t="str">
        <f t="shared" ca="1" si="24"/>
        <v/>
      </c>
      <c r="AR67" s="128" t="str">
        <f t="shared" ca="1" si="24"/>
        <v/>
      </c>
      <c r="AS67" s="285" t="str">
        <f t="shared" ca="1" si="12"/>
        <v/>
      </c>
      <c r="AT67" s="107" t="str">
        <f t="shared" ca="1" si="22"/>
        <v/>
      </c>
      <c r="AU67" s="281" t="str">
        <f t="shared" ca="1" si="22"/>
        <v/>
      </c>
      <c r="AV67" s="130"/>
      <c r="AW67" s="106"/>
    </row>
    <row r="68" spans="1:49" s="131" customFormat="1" ht="30" customHeight="1" x14ac:dyDescent="0.25">
      <c r="A68" s="122" t="str">
        <f t="shared" ca="1" si="25"/>
        <v/>
      </c>
      <c r="B68" s="122" t="str">
        <f t="shared" ca="1" si="25"/>
        <v xml:space="preserve">  </v>
      </c>
      <c r="C68" s="123" t="str">
        <f t="shared" ca="1" si="25"/>
        <v/>
      </c>
      <c r="D68" s="124" t="str">
        <f t="shared" ca="1" si="25"/>
        <v/>
      </c>
      <c r="E68" s="125" t="str">
        <f t="shared" ca="1" si="25"/>
        <v/>
      </c>
      <c r="F68" s="126" t="str">
        <f t="shared" ca="1" si="25"/>
        <v/>
      </c>
      <c r="G68" s="126" t="str">
        <f t="shared" ca="1" si="25"/>
        <v/>
      </c>
      <c r="H68" s="126" t="str">
        <f t="shared" ca="1" si="25"/>
        <v/>
      </c>
      <c r="I68" s="126" t="str">
        <f t="shared" ca="1" si="25"/>
        <v/>
      </c>
      <c r="J68" s="126" t="str">
        <f t="shared" ca="1" si="25"/>
        <v/>
      </c>
      <c r="K68" s="126" t="str">
        <f t="shared" ca="1" si="25"/>
        <v/>
      </c>
      <c r="L68" s="126" t="str">
        <f t="shared" ca="1" si="25"/>
        <v/>
      </c>
      <c r="M68" s="126" t="str">
        <f t="shared" ca="1" si="25"/>
        <v/>
      </c>
      <c r="N68" s="126" t="str">
        <f t="shared" ca="1" si="25"/>
        <v/>
      </c>
      <c r="O68" s="127" t="str">
        <f t="shared" ca="1" si="25"/>
        <v/>
      </c>
      <c r="P68" s="126" t="str">
        <f t="shared" ca="1" si="25"/>
        <v/>
      </c>
      <c r="Q68" s="126" t="e">
        <f t="shared" ca="1" si="23"/>
        <v>#VALUE!</v>
      </c>
      <c r="R68" s="126" t="e">
        <f t="shared" ca="1" si="23"/>
        <v>#VALUE!</v>
      </c>
      <c r="S68" s="126" t="e">
        <f t="shared" ca="1" si="23"/>
        <v>#VALUE!</v>
      </c>
      <c r="T68" s="126" t="e">
        <f t="shared" ca="1" si="23"/>
        <v>#VALUE!</v>
      </c>
      <c r="U68" s="126" t="str">
        <f t="shared" ca="1" si="23"/>
        <v/>
      </c>
      <c r="V68" s="126" t="str">
        <f t="shared" ca="1" si="23"/>
        <v/>
      </c>
      <c r="W68" s="128" t="str">
        <f t="shared" ca="1" si="23"/>
        <v/>
      </c>
      <c r="X68" s="285" t="str">
        <f t="shared" ca="1" si="23"/>
        <v/>
      </c>
      <c r="Y68" s="107" t="str">
        <f t="shared" ca="1" si="23"/>
        <v/>
      </c>
      <c r="Z68" s="128" t="str">
        <f t="shared" ca="1" si="23"/>
        <v/>
      </c>
      <c r="AA68" s="285" t="str">
        <f t="shared" ca="1" si="23"/>
        <v/>
      </c>
      <c r="AB68" s="107" t="str">
        <f t="shared" ca="1" si="23"/>
        <v/>
      </c>
      <c r="AC68" s="128" t="str">
        <f t="shared" ca="1" si="23"/>
        <v/>
      </c>
      <c r="AD68" s="285" t="str">
        <f t="shared" ca="1" si="23"/>
        <v/>
      </c>
      <c r="AE68" s="107" t="str">
        <f t="shared" ca="1" si="24"/>
        <v/>
      </c>
      <c r="AF68" s="128" t="str">
        <f t="shared" ca="1" si="24"/>
        <v/>
      </c>
      <c r="AG68" s="285" t="str">
        <f t="shared" ca="1" si="8"/>
        <v/>
      </c>
      <c r="AH68" s="107" t="str">
        <f t="shared" ca="1" si="24"/>
        <v/>
      </c>
      <c r="AI68" s="128" t="str">
        <f t="shared" ca="1" si="24"/>
        <v/>
      </c>
      <c r="AJ68" s="285" t="str">
        <f t="shared" ca="1" si="9"/>
        <v/>
      </c>
      <c r="AK68" s="107" t="str">
        <f t="shared" ca="1" si="24"/>
        <v/>
      </c>
      <c r="AL68" s="128" t="str">
        <f t="shared" ca="1" si="24"/>
        <v/>
      </c>
      <c r="AM68" s="285" t="str">
        <f t="shared" ca="1" si="10"/>
        <v/>
      </c>
      <c r="AN68" s="107" t="str">
        <f t="shared" ca="1" si="24"/>
        <v/>
      </c>
      <c r="AO68" s="128" t="str">
        <f t="shared" ca="1" si="24"/>
        <v/>
      </c>
      <c r="AP68" s="285" t="str">
        <f t="shared" ca="1" si="11"/>
        <v/>
      </c>
      <c r="AQ68" s="107" t="str">
        <f t="shared" ca="1" si="24"/>
        <v/>
      </c>
      <c r="AR68" s="128" t="str">
        <f t="shared" ca="1" si="24"/>
        <v/>
      </c>
      <c r="AS68" s="285" t="str">
        <f t="shared" ca="1" si="12"/>
        <v/>
      </c>
      <c r="AT68" s="107" t="str">
        <f t="shared" ca="1" si="22"/>
        <v/>
      </c>
      <c r="AU68" s="281" t="str">
        <f t="shared" ca="1" si="22"/>
        <v/>
      </c>
      <c r="AV68" s="130"/>
      <c r="AW68" s="106"/>
    </row>
    <row r="69" spans="1:49" s="131" customFormat="1" ht="30" customHeight="1" x14ac:dyDescent="0.25">
      <c r="A69" s="122" t="str">
        <f t="shared" ca="1" si="25"/>
        <v/>
      </c>
      <c r="B69" s="122" t="str">
        <f t="shared" ca="1" si="25"/>
        <v xml:space="preserve">  </v>
      </c>
      <c r="C69" s="123" t="str">
        <f t="shared" ca="1" si="25"/>
        <v/>
      </c>
      <c r="D69" s="124" t="str">
        <f t="shared" ca="1" si="25"/>
        <v/>
      </c>
      <c r="E69" s="125" t="str">
        <f t="shared" ca="1" si="25"/>
        <v/>
      </c>
      <c r="F69" s="126" t="str">
        <f t="shared" ca="1" si="25"/>
        <v/>
      </c>
      <c r="G69" s="126" t="str">
        <f t="shared" ca="1" si="25"/>
        <v/>
      </c>
      <c r="H69" s="126" t="str">
        <f t="shared" ca="1" si="25"/>
        <v/>
      </c>
      <c r="I69" s="126" t="str">
        <f t="shared" ca="1" si="25"/>
        <v/>
      </c>
      <c r="J69" s="126" t="str">
        <f t="shared" ca="1" si="25"/>
        <v/>
      </c>
      <c r="K69" s="126" t="str">
        <f t="shared" ca="1" si="25"/>
        <v/>
      </c>
      <c r="L69" s="126" t="str">
        <f t="shared" ca="1" si="25"/>
        <v/>
      </c>
      <c r="M69" s="126" t="str">
        <f t="shared" ca="1" si="25"/>
        <v/>
      </c>
      <c r="N69" s="126" t="str">
        <f t="shared" ca="1" si="25"/>
        <v/>
      </c>
      <c r="O69" s="127" t="str">
        <f t="shared" ca="1" si="25"/>
        <v/>
      </c>
      <c r="P69" s="126" t="str">
        <f t="shared" ca="1" si="25"/>
        <v/>
      </c>
      <c r="Q69" s="126" t="e">
        <f t="shared" ca="1" si="23"/>
        <v>#VALUE!</v>
      </c>
      <c r="R69" s="126" t="e">
        <f t="shared" ca="1" si="23"/>
        <v>#VALUE!</v>
      </c>
      <c r="S69" s="126" t="e">
        <f t="shared" ca="1" si="23"/>
        <v>#VALUE!</v>
      </c>
      <c r="T69" s="126" t="e">
        <f t="shared" ca="1" si="23"/>
        <v>#VALUE!</v>
      </c>
      <c r="U69" s="126" t="str">
        <f t="shared" ca="1" si="23"/>
        <v/>
      </c>
      <c r="V69" s="126" t="str">
        <f t="shared" ca="1" si="23"/>
        <v/>
      </c>
      <c r="W69" s="128" t="str">
        <f t="shared" ca="1" si="23"/>
        <v/>
      </c>
      <c r="X69" s="285" t="str">
        <f t="shared" ca="1" si="23"/>
        <v/>
      </c>
      <c r="Y69" s="107" t="str">
        <f t="shared" ca="1" si="23"/>
        <v/>
      </c>
      <c r="Z69" s="128" t="str">
        <f t="shared" ca="1" si="23"/>
        <v/>
      </c>
      <c r="AA69" s="285" t="str">
        <f t="shared" ca="1" si="23"/>
        <v/>
      </c>
      <c r="AB69" s="107" t="str">
        <f t="shared" ca="1" si="23"/>
        <v/>
      </c>
      <c r="AC69" s="128" t="str">
        <f t="shared" ca="1" si="23"/>
        <v/>
      </c>
      <c r="AD69" s="285" t="str">
        <f t="shared" ca="1" si="23"/>
        <v/>
      </c>
      <c r="AE69" s="107" t="str">
        <f t="shared" ca="1" si="24"/>
        <v/>
      </c>
      <c r="AF69" s="128" t="str">
        <f t="shared" ca="1" si="24"/>
        <v/>
      </c>
      <c r="AG69" s="285" t="str">
        <f t="shared" ca="1" si="8"/>
        <v/>
      </c>
      <c r="AH69" s="107" t="str">
        <f t="shared" ca="1" si="24"/>
        <v/>
      </c>
      <c r="AI69" s="128" t="str">
        <f t="shared" ca="1" si="24"/>
        <v/>
      </c>
      <c r="AJ69" s="285" t="str">
        <f t="shared" ca="1" si="9"/>
        <v/>
      </c>
      <c r="AK69" s="107" t="str">
        <f t="shared" ca="1" si="24"/>
        <v/>
      </c>
      <c r="AL69" s="128" t="str">
        <f t="shared" ca="1" si="24"/>
        <v/>
      </c>
      <c r="AM69" s="285" t="str">
        <f t="shared" ca="1" si="10"/>
        <v/>
      </c>
      <c r="AN69" s="107" t="str">
        <f t="shared" ca="1" si="24"/>
        <v/>
      </c>
      <c r="AO69" s="128" t="str">
        <f t="shared" ca="1" si="24"/>
        <v/>
      </c>
      <c r="AP69" s="285" t="str">
        <f t="shared" ca="1" si="11"/>
        <v/>
      </c>
      <c r="AQ69" s="107" t="str">
        <f t="shared" ca="1" si="24"/>
        <v/>
      </c>
      <c r="AR69" s="128" t="str">
        <f t="shared" ca="1" si="24"/>
        <v/>
      </c>
      <c r="AS69" s="285" t="str">
        <f t="shared" ca="1" si="12"/>
        <v/>
      </c>
      <c r="AT69" s="107" t="str">
        <f t="shared" ca="1" si="22"/>
        <v/>
      </c>
      <c r="AU69" s="281" t="str">
        <f t="shared" ca="1" si="22"/>
        <v/>
      </c>
      <c r="AV69" s="130"/>
      <c r="AW69" s="106"/>
    </row>
    <row r="70" spans="1:49" s="131" customFormat="1" ht="30" customHeight="1" x14ac:dyDescent="0.25">
      <c r="A70" s="122" t="str">
        <f t="shared" ca="1" si="25"/>
        <v/>
      </c>
      <c r="B70" s="122" t="str">
        <f t="shared" ca="1" si="25"/>
        <v xml:space="preserve">  </v>
      </c>
      <c r="C70" s="123" t="str">
        <f t="shared" ca="1" si="25"/>
        <v/>
      </c>
      <c r="D70" s="124" t="str">
        <f t="shared" ca="1" si="25"/>
        <v/>
      </c>
      <c r="E70" s="125" t="str">
        <f t="shared" ca="1" si="25"/>
        <v/>
      </c>
      <c r="F70" s="126" t="str">
        <f t="shared" ca="1" si="25"/>
        <v/>
      </c>
      <c r="G70" s="126" t="str">
        <f t="shared" ca="1" si="25"/>
        <v/>
      </c>
      <c r="H70" s="126" t="str">
        <f t="shared" ca="1" si="25"/>
        <v/>
      </c>
      <c r="I70" s="126" t="str">
        <f t="shared" ca="1" si="25"/>
        <v/>
      </c>
      <c r="J70" s="126" t="str">
        <f t="shared" ca="1" si="25"/>
        <v/>
      </c>
      <c r="K70" s="126" t="str">
        <f t="shared" ca="1" si="25"/>
        <v/>
      </c>
      <c r="L70" s="126" t="str">
        <f t="shared" ca="1" si="25"/>
        <v/>
      </c>
      <c r="M70" s="126" t="str">
        <f t="shared" ca="1" si="25"/>
        <v/>
      </c>
      <c r="N70" s="126" t="str">
        <f t="shared" ca="1" si="25"/>
        <v/>
      </c>
      <c r="O70" s="127" t="str">
        <f t="shared" ca="1" si="25"/>
        <v/>
      </c>
      <c r="P70" s="126" t="str">
        <f t="shared" ca="1" si="25"/>
        <v/>
      </c>
      <c r="Q70" s="126" t="e">
        <f t="shared" ca="1" si="23"/>
        <v>#VALUE!</v>
      </c>
      <c r="R70" s="126" t="e">
        <f t="shared" ca="1" si="23"/>
        <v>#VALUE!</v>
      </c>
      <c r="S70" s="126" t="e">
        <f t="shared" ca="1" si="23"/>
        <v>#VALUE!</v>
      </c>
      <c r="T70" s="126" t="e">
        <f t="shared" ca="1" si="23"/>
        <v>#VALUE!</v>
      </c>
      <c r="U70" s="126" t="str">
        <f t="shared" ca="1" si="23"/>
        <v/>
      </c>
      <c r="V70" s="126" t="str">
        <f t="shared" ca="1" si="23"/>
        <v/>
      </c>
      <c r="W70" s="128" t="str">
        <f t="shared" ca="1" si="23"/>
        <v/>
      </c>
      <c r="X70" s="285" t="str">
        <f t="shared" ca="1" si="23"/>
        <v/>
      </c>
      <c r="Y70" s="107" t="str">
        <f t="shared" ca="1" si="23"/>
        <v/>
      </c>
      <c r="Z70" s="128" t="str">
        <f t="shared" ca="1" si="23"/>
        <v/>
      </c>
      <c r="AA70" s="285" t="str">
        <f t="shared" ca="1" si="23"/>
        <v/>
      </c>
      <c r="AB70" s="107" t="str">
        <f t="shared" ca="1" si="23"/>
        <v/>
      </c>
      <c r="AC70" s="128" t="str">
        <f t="shared" ca="1" si="23"/>
        <v/>
      </c>
      <c r="AD70" s="285" t="str">
        <f t="shared" ca="1" si="23"/>
        <v/>
      </c>
      <c r="AE70" s="107" t="str">
        <f t="shared" ca="1" si="24"/>
        <v/>
      </c>
      <c r="AF70" s="128" t="str">
        <f t="shared" ca="1" si="24"/>
        <v/>
      </c>
      <c r="AG70" s="285" t="str">
        <f t="shared" ca="1" si="8"/>
        <v/>
      </c>
      <c r="AH70" s="107" t="str">
        <f t="shared" ca="1" si="24"/>
        <v/>
      </c>
      <c r="AI70" s="128" t="str">
        <f t="shared" ca="1" si="24"/>
        <v/>
      </c>
      <c r="AJ70" s="285" t="str">
        <f t="shared" ca="1" si="9"/>
        <v/>
      </c>
      <c r="AK70" s="107" t="str">
        <f t="shared" ca="1" si="24"/>
        <v/>
      </c>
      <c r="AL70" s="128" t="str">
        <f t="shared" ca="1" si="24"/>
        <v/>
      </c>
      <c r="AM70" s="285" t="str">
        <f t="shared" ca="1" si="10"/>
        <v/>
      </c>
      <c r="AN70" s="107" t="str">
        <f t="shared" ca="1" si="24"/>
        <v/>
      </c>
      <c r="AO70" s="128" t="str">
        <f t="shared" ca="1" si="24"/>
        <v/>
      </c>
      <c r="AP70" s="285" t="str">
        <f t="shared" ca="1" si="11"/>
        <v/>
      </c>
      <c r="AQ70" s="107" t="str">
        <f t="shared" ca="1" si="24"/>
        <v/>
      </c>
      <c r="AR70" s="128" t="str">
        <f t="shared" ca="1" si="24"/>
        <v/>
      </c>
      <c r="AS70" s="285" t="str">
        <f t="shared" ca="1" si="12"/>
        <v/>
      </c>
      <c r="AT70" s="107" t="str">
        <f t="shared" ca="1" si="22"/>
        <v/>
      </c>
      <c r="AU70" s="281" t="str">
        <f t="shared" ca="1" si="22"/>
        <v/>
      </c>
      <c r="AV70" s="130"/>
      <c r="AW70" s="106"/>
    </row>
    <row r="71" spans="1:49" s="131" customFormat="1" ht="30" customHeight="1" x14ac:dyDescent="0.25">
      <c r="A71" s="122" t="str">
        <f t="shared" ca="1" si="25"/>
        <v/>
      </c>
      <c r="B71" s="122" t="str">
        <f t="shared" ca="1" si="25"/>
        <v xml:space="preserve">  </v>
      </c>
      <c r="C71" s="123" t="str">
        <f t="shared" ca="1" si="25"/>
        <v/>
      </c>
      <c r="D71" s="124" t="str">
        <f t="shared" ca="1" si="25"/>
        <v/>
      </c>
      <c r="E71" s="125" t="str">
        <f t="shared" ca="1" si="25"/>
        <v/>
      </c>
      <c r="F71" s="126" t="str">
        <f t="shared" ca="1" si="25"/>
        <v/>
      </c>
      <c r="G71" s="126" t="str">
        <f t="shared" ca="1" si="25"/>
        <v/>
      </c>
      <c r="H71" s="126" t="str">
        <f t="shared" ca="1" si="25"/>
        <v/>
      </c>
      <c r="I71" s="126" t="str">
        <f t="shared" ca="1" si="25"/>
        <v/>
      </c>
      <c r="J71" s="126" t="str">
        <f t="shared" ca="1" si="25"/>
        <v/>
      </c>
      <c r="K71" s="126" t="str">
        <f t="shared" ca="1" si="25"/>
        <v/>
      </c>
      <c r="L71" s="126" t="str">
        <f t="shared" ca="1" si="25"/>
        <v/>
      </c>
      <c r="M71" s="126" t="str">
        <f t="shared" ca="1" si="25"/>
        <v/>
      </c>
      <c r="N71" s="126" t="str">
        <f t="shared" ca="1" si="25"/>
        <v/>
      </c>
      <c r="O71" s="127" t="str">
        <f t="shared" ca="1" si="25"/>
        <v/>
      </c>
      <c r="P71" s="126" t="str">
        <f t="shared" ca="1" si="25"/>
        <v/>
      </c>
      <c r="Q71" s="126" t="e">
        <f t="shared" ca="1" si="23"/>
        <v>#VALUE!</v>
      </c>
      <c r="R71" s="126" t="e">
        <f t="shared" ca="1" si="23"/>
        <v>#VALUE!</v>
      </c>
      <c r="S71" s="126" t="e">
        <f t="shared" ca="1" si="23"/>
        <v>#VALUE!</v>
      </c>
      <c r="T71" s="126" t="e">
        <f t="shared" ca="1" si="23"/>
        <v>#VALUE!</v>
      </c>
      <c r="U71" s="126" t="str">
        <f t="shared" ca="1" si="23"/>
        <v/>
      </c>
      <c r="V71" s="126" t="str">
        <f t="shared" ca="1" si="23"/>
        <v/>
      </c>
      <c r="W71" s="128" t="str">
        <f t="shared" ca="1" si="23"/>
        <v/>
      </c>
      <c r="X71" s="285" t="str">
        <f t="shared" ca="1" si="23"/>
        <v/>
      </c>
      <c r="Y71" s="107" t="str">
        <f t="shared" ca="1" si="23"/>
        <v/>
      </c>
      <c r="Z71" s="128" t="str">
        <f t="shared" ca="1" si="23"/>
        <v/>
      </c>
      <c r="AA71" s="285" t="str">
        <f t="shared" ca="1" si="23"/>
        <v/>
      </c>
      <c r="AB71" s="107" t="str">
        <f t="shared" ca="1" si="23"/>
        <v/>
      </c>
      <c r="AC71" s="128" t="str">
        <f t="shared" ca="1" si="23"/>
        <v/>
      </c>
      <c r="AD71" s="285" t="str">
        <f t="shared" ca="1" si="23"/>
        <v/>
      </c>
      <c r="AE71" s="107" t="str">
        <f t="shared" ca="1" si="24"/>
        <v/>
      </c>
      <c r="AF71" s="128" t="str">
        <f t="shared" ca="1" si="24"/>
        <v/>
      </c>
      <c r="AG71" s="285" t="str">
        <f t="shared" ca="1" si="8"/>
        <v/>
      </c>
      <c r="AH71" s="107" t="str">
        <f t="shared" ca="1" si="24"/>
        <v/>
      </c>
      <c r="AI71" s="128" t="str">
        <f t="shared" ca="1" si="24"/>
        <v/>
      </c>
      <c r="AJ71" s="285" t="str">
        <f t="shared" ca="1" si="9"/>
        <v/>
      </c>
      <c r="AK71" s="107" t="str">
        <f t="shared" ca="1" si="24"/>
        <v/>
      </c>
      <c r="AL71" s="128" t="str">
        <f t="shared" ca="1" si="24"/>
        <v/>
      </c>
      <c r="AM71" s="285" t="str">
        <f t="shared" ca="1" si="10"/>
        <v/>
      </c>
      <c r="AN71" s="107" t="str">
        <f t="shared" ca="1" si="24"/>
        <v/>
      </c>
      <c r="AO71" s="128" t="str">
        <f t="shared" ca="1" si="24"/>
        <v/>
      </c>
      <c r="AP71" s="285" t="str">
        <f t="shared" ca="1" si="11"/>
        <v/>
      </c>
      <c r="AQ71" s="107" t="str">
        <f t="shared" ca="1" si="24"/>
        <v/>
      </c>
      <c r="AR71" s="128" t="str">
        <f t="shared" ca="1" si="24"/>
        <v/>
      </c>
      <c r="AS71" s="285" t="str">
        <f t="shared" ca="1" si="12"/>
        <v/>
      </c>
      <c r="AT71" s="107" t="str">
        <f t="shared" ca="1" si="22"/>
        <v/>
      </c>
      <c r="AU71" s="281" t="str">
        <f t="shared" ca="1" si="22"/>
        <v/>
      </c>
      <c r="AV71" s="130"/>
      <c r="AW71" s="106"/>
    </row>
    <row r="72" spans="1:49" s="131" customFormat="1" ht="30" customHeight="1" x14ac:dyDescent="0.25">
      <c r="A72" s="122" t="str">
        <f t="shared" ca="1" si="25"/>
        <v/>
      </c>
      <c r="B72" s="122" t="str">
        <f t="shared" ca="1" si="25"/>
        <v xml:space="preserve">  </v>
      </c>
      <c r="C72" s="123" t="str">
        <f t="shared" ca="1" si="25"/>
        <v/>
      </c>
      <c r="D72" s="124" t="str">
        <f t="shared" ca="1" si="25"/>
        <v/>
      </c>
      <c r="E72" s="125" t="str">
        <f t="shared" ca="1" si="25"/>
        <v/>
      </c>
      <c r="F72" s="126" t="str">
        <f t="shared" ca="1" si="25"/>
        <v/>
      </c>
      <c r="G72" s="126" t="str">
        <f t="shared" ca="1" si="25"/>
        <v/>
      </c>
      <c r="H72" s="126" t="str">
        <f t="shared" ca="1" si="25"/>
        <v/>
      </c>
      <c r="I72" s="126" t="str">
        <f t="shared" ca="1" si="25"/>
        <v/>
      </c>
      <c r="J72" s="126" t="str">
        <f t="shared" ca="1" si="25"/>
        <v/>
      </c>
      <c r="K72" s="126" t="str">
        <f t="shared" ca="1" si="25"/>
        <v/>
      </c>
      <c r="L72" s="126" t="str">
        <f t="shared" ca="1" si="25"/>
        <v/>
      </c>
      <c r="M72" s="126" t="str">
        <f t="shared" ca="1" si="25"/>
        <v/>
      </c>
      <c r="N72" s="126" t="str">
        <f t="shared" ca="1" si="25"/>
        <v/>
      </c>
      <c r="O72" s="127" t="str">
        <f t="shared" ca="1" si="25"/>
        <v/>
      </c>
      <c r="P72" s="126" t="str">
        <f t="shared" ca="1" si="25"/>
        <v/>
      </c>
      <c r="Q72" s="126" t="e">
        <f t="shared" ca="1" si="23"/>
        <v>#VALUE!</v>
      </c>
      <c r="R72" s="126" t="e">
        <f t="shared" ca="1" si="23"/>
        <v>#VALUE!</v>
      </c>
      <c r="S72" s="126" t="e">
        <f t="shared" ca="1" si="23"/>
        <v>#VALUE!</v>
      </c>
      <c r="T72" s="126" t="e">
        <f t="shared" ca="1" si="23"/>
        <v>#VALUE!</v>
      </c>
      <c r="U72" s="126" t="str">
        <f t="shared" ca="1" si="23"/>
        <v/>
      </c>
      <c r="V72" s="126" t="str">
        <f t="shared" ca="1" si="23"/>
        <v/>
      </c>
      <c r="W72" s="128" t="str">
        <f t="shared" ca="1" si="23"/>
        <v/>
      </c>
      <c r="X72" s="285" t="str">
        <f t="shared" ca="1" si="23"/>
        <v/>
      </c>
      <c r="Y72" s="107" t="str">
        <f t="shared" ca="1" si="23"/>
        <v/>
      </c>
      <c r="Z72" s="128" t="str">
        <f t="shared" ca="1" si="23"/>
        <v/>
      </c>
      <c r="AA72" s="285" t="str">
        <f t="shared" ca="1" si="23"/>
        <v/>
      </c>
      <c r="AB72" s="107" t="str">
        <f t="shared" ca="1" si="23"/>
        <v/>
      </c>
      <c r="AC72" s="128" t="str">
        <f t="shared" ca="1" si="23"/>
        <v/>
      </c>
      <c r="AD72" s="285" t="str">
        <f t="shared" ca="1" si="23"/>
        <v/>
      </c>
      <c r="AE72" s="107" t="str">
        <f t="shared" ca="1" si="24"/>
        <v/>
      </c>
      <c r="AF72" s="128" t="str">
        <f t="shared" ca="1" si="24"/>
        <v/>
      </c>
      <c r="AG72" s="285" t="str">
        <f t="shared" ca="1" si="8"/>
        <v/>
      </c>
      <c r="AH72" s="107" t="str">
        <f t="shared" ca="1" si="24"/>
        <v/>
      </c>
      <c r="AI72" s="128" t="str">
        <f t="shared" ca="1" si="24"/>
        <v/>
      </c>
      <c r="AJ72" s="285" t="str">
        <f t="shared" ca="1" si="9"/>
        <v/>
      </c>
      <c r="AK72" s="107" t="str">
        <f t="shared" ca="1" si="24"/>
        <v/>
      </c>
      <c r="AL72" s="128" t="str">
        <f t="shared" ca="1" si="24"/>
        <v/>
      </c>
      <c r="AM72" s="285" t="str">
        <f t="shared" ca="1" si="10"/>
        <v/>
      </c>
      <c r="AN72" s="107" t="str">
        <f t="shared" ca="1" si="24"/>
        <v/>
      </c>
      <c r="AO72" s="128" t="str">
        <f t="shared" ca="1" si="24"/>
        <v/>
      </c>
      <c r="AP72" s="285" t="str">
        <f t="shared" ca="1" si="11"/>
        <v/>
      </c>
      <c r="AQ72" s="107" t="str">
        <f t="shared" ca="1" si="24"/>
        <v/>
      </c>
      <c r="AR72" s="128" t="str">
        <f t="shared" ca="1" si="24"/>
        <v/>
      </c>
      <c r="AS72" s="285" t="str">
        <f t="shared" ca="1" si="12"/>
        <v/>
      </c>
      <c r="AT72" s="107" t="str">
        <f t="shared" ca="1" si="22"/>
        <v/>
      </c>
      <c r="AU72" s="281" t="str">
        <f t="shared" ca="1" si="22"/>
        <v/>
      </c>
      <c r="AV72" s="130"/>
      <c r="AW72" s="106"/>
    </row>
    <row r="73" spans="1:49" s="131" customFormat="1" ht="30" customHeight="1" x14ac:dyDescent="0.25">
      <c r="A73" s="122" t="str">
        <f t="shared" ca="1" si="25"/>
        <v/>
      </c>
      <c r="B73" s="122" t="str">
        <f t="shared" ca="1" si="25"/>
        <v xml:space="preserve">  </v>
      </c>
      <c r="C73" s="123" t="str">
        <f t="shared" ca="1" si="25"/>
        <v/>
      </c>
      <c r="D73" s="124" t="str">
        <f t="shared" ca="1" si="25"/>
        <v/>
      </c>
      <c r="E73" s="125" t="str">
        <f t="shared" ca="1" si="25"/>
        <v/>
      </c>
      <c r="F73" s="126" t="str">
        <f t="shared" ca="1" si="25"/>
        <v/>
      </c>
      <c r="G73" s="126" t="str">
        <f t="shared" ca="1" si="25"/>
        <v/>
      </c>
      <c r="H73" s="126" t="str">
        <f t="shared" ca="1" si="25"/>
        <v/>
      </c>
      <c r="I73" s="126" t="str">
        <f t="shared" ca="1" si="25"/>
        <v/>
      </c>
      <c r="J73" s="126" t="str">
        <f t="shared" ca="1" si="25"/>
        <v/>
      </c>
      <c r="K73" s="126" t="str">
        <f t="shared" ca="1" si="25"/>
        <v/>
      </c>
      <c r="L73" s="126" t="str">
        <f t="shared" ca="1" si="25"/>
        <v/>
      </c>
      <c r="M73" s="126" t="str">
        <f t="shared" ca="1" si="25"/>
        <v/>
      </c>
      <c r="N73" s="126" t="str">
        <f t="shared" ca="1" si="25"/>
        <v/>
      </c>
      <c r="O73" s="127" t="str">
        <f t="shared" ca="1" si="25"/>
        <v/>
      </c>
      <c r="P73" s="126" t="str">
        <f t="shared" ca="1" si="25"/>
        <v/>
      </c>
      <c r="Q73" s="126" t="e">
        <f t="shared" ca="1" si="23"/>
        <v>#VALUE!</v>
      </c>
      <c r="R73" s="126" t="e">
        <f t="shared" ca="1" si="23"/>
        <v>#VALUE!</v>
      </c>
      <c r="S73" s="126" t="e">
        <f t="shared" ca="1" si="23"/>
        <v>#VALUE!</v>
      </c>
      <c r="T73" s="126" t="e">
        <f t="shared" ca="1" si="23"/>
        <v>#VALUE!</v>
      </c>
      <c r="U73" s="126" t="str">
        <f t="shared" ca="1" si="23"/>
        <v/>
      </c>
      <c r="V73" s="126" t="str">
        <f t="shared" ca="1" si="23"/>
        <v/>
      </c>
      <c r="W73" s="128" t="str">
        <f t="shared" ca="1" si="23"/>
        <v/>
      </c>
      <c r="X73" s="285" t="str">
        <f t="shared" ca="1" si="23"/>
        <v/>
      </c>
      <c r="Y73" s="107" t="str">
        <f t="shared" ca="1" si="23"/>
        <v/>
      </c>
      <c r="Z73" s="128" t="str">
        <f t="shared" ca="1" si="23"/>
        <v/>
      </c>
      <c r="AA73" s="285" t="str">
        <f t="shared" ca="1" si="23"/>
        <v/>
      </c>
      <c r="AB73" s="107" t="str">
        <f t="shared" ca="1" si="23"/>
        <v/>
      </c>
      <c r="AC73" s="128" t="str">
        <f t="shared" ca="1" si="23"/>
        <v/>
      </c>
      <c r="AD73" s="285" t="str">
        <f t="shared" ca="1" si="23"/>
        <v/>
      </c>
      <c r="AE73" s="107" t="str">
        <f t="shared" ca="1" si="24"/>
        <v/>
      </c>
      <c r="AF73" s="128" t="str">
        <f t="shared" ca="1" si="24"/>
        <v/>
      </c>
      <c r="AG73" s="285" t="str">
        <f t="shared" ca="1" si="8"/>
        <v/>
      </c>
      <c r="AH73" s="107" t="str">
        <f t="shared" ca="1" si="24"/>
        <v/>
      </c>
      <c r="AI73" s="128" t="str">
        <f t="shared" ca="1" si="24"/>
        <v/>
      </c>
      <c r="AJ73" s="285" t="str">
        <f t="shared" ca="1" si="9"/>
        <v/>
      </c>
      <c r="AK73" s="107" t="str">
        <f t="shared" ca="1" si="24"/>
        <v/>
      </c>
      <c r="AL73" s="128" t="str">
        <f t="shared" ca="1" si="24"/>
        <v/>
      </c>
      <c r="AM73" s="285" t="str">
        <f t="shared" ca="1" si="10"/>
        <v/>
      </c>
      <c r="AN73" s="107" t="str">
        <f t="shared" ca="1" si="24"/>
        <v/>
      </c>
      <c r="AO73" s="128" t="str">
        <f t="shared" ca="1" si="24"/>
        <v/>
      </c>
      <c r="AP73" s="285" t="str">
        <f t="shared" ca="1" si="11"/>
        <v/>
      </c>
      <c r="AQ73" s="107" t="str">
        <f t="shared" ca="1" si="24"/>
        <v/>
      </c>
      <c r="AR73" s="128" t="str">
        <f t="shared" ca="1" si="24"/>
        <v/>
      </c>
      <c r="AS73" s="285" t="str">
        <f t="shared" ca="1" si="12"/>
        <v/>
      </c>
      <c r="AT73" s="107" t="str">
        <f t="shared" ca="1" si="22"/>
        <v/>
      </c>
      <c r="AU73" s="281" t="str">
        <f t="shared" ca="1" si="22"/>
        <v/>
      </c>
      <c r="AV73" s="130"/>
      <c r="AW73" s="106"/>
    </row>
    <row r="74" spans="1:49" s="131" customFormat="1" ht="30" customHeight="1" x14ac:dyDescent="0.25">
      <c r="A74" s="122" t="str">
        <f t="shared" ca="1" si="25"/>
        <v/>
      </c>
      <c r="B74" s="122" t="str">
        <f t="shared" ca="1" si="25"/>
        <v xml:space="preserve">  </v>
      </c>
      <c r="C74" s="123" t="str">
        <f t="shared" ca="1" si="25"/>
        <v/>
      </c>
      <c r="D74" s="124" t="str">
        <f t="shared" ca="1" si="25"/>
        <v/>
      </c>
      <c r="E74" s="125" t="str">
        <f t="shared" ca="1" si="25"/>
        <v/>
      </c>
      <c r="F74" s="126" t="str">
        <f t="shared" ca="1" si="25"/>
        <v/>
      </c>
      <c r="G74" s="126" t="str">
        <f t="shared" ca="1" si="25"/>
        <v/>
      </c>
      <c r="H74" s="126" t="str">
        <f t="shared" ca="1" si="25"/>
        <v/>
      </c>
      <c r="I74" s="126" t="str">
        <f t="shared" ca="1" si="25"/>
        <v/>
      </c>
      <c r="J74" s="126" t="str">
        <f t="shared" ca="1" si="25"/>
        <v/>
      </c>
      <c r="K74" s="126" t="str">
        <f t="shared" ca="1" si="25"/>
        <v/>
      </c>
      <c r="L74" s="126" t="str">
        <f t="shared" ca="1" si="25"/>
        <v/>
      </c>
      <c r="M74" s="126" t="str">
        <f t="shared" ca="1" si="25"/>
        <v/>
      </c>
      <c r="N74" s="126" t="str">
        <f t="shared" ca="1" si="25"/>
        <v/>
      </c>
      <c r="O74" s="127" t="str">
        <f t="shared" ca="1" si="25"/>
        <v/>
      </c>
      <c r="P74" s="126" t="str">
        <f t="shared" ca="1" si="25"/>
        <v/>
      </c>
      <c r="Q74" s="126" t="e">
        <f t="shared" ca="1" si="23"/>
        <v>#VALUE!</v>
      </c>
      <c r="R74" s="126" t="e">
        <f t="shared" ca="1" si="23"/>
        <v>#VALUE!</v>
      </c>
      <c r="S74" s="126" t="e">
        <f t="shared" ca="1" si="23"/>
        <v>#VALUE!</v>
      </c>
      <c r="T74" s="126" t="e">
        <f t="shared" ca="1" si="23"/>
        <v>#VALUE!</v>
      </c>
      <c r="U74" s="126" t="str">
        <f t="shared" ca="1" si="23"/>
        <v/>
      </c>
      <c r="V74" s="126" t="str">
        <f t="shared" ca="1" si="23"/>
        <v/>
      </c>
      <c r="W74" s="128" t="str">
        <f t="shared" ca="1" si="23"/>
        <v/>
      </c>
      <c r="X74" s="285" t="str">
        <f t="shared" ca="1" si="23"/>
        <v/>
      </c>
      <c r="Y74" s="107" t="str">
        <f t="shared" ca="1" si="23"/>
        <v/>
      </c>
      <c r="Z74" s="128" t="str">
        <f t="shared" ca="1" si="23"/>
        <v/>
      </c>
      <c r="AA74" s="285" t="str">
        <f t="shared" ca="1" si="23"/>
        <v/>
      </c>
      <c r="AB74" s="107" t="str">
        <f t="shared" ca="1" si="23"/>
        <v/>
      </c>
      <c r="AC74" s="128" t="str">
        <f t="shared" ca="1" si="23"/>
        <v/>
      </c>
      <c r="AD74" s="285" t="str">
        <f t="shared" ca="1" si="23"/>
        <v/>
      </c>
      <c r="AE74" s="107" t="str">
        <f t="shared" ca="1" si="24"/>
        <v/>
      </c>
      <c r="AF74" s="128" t="str">
        <f t="shared" ca="1" si="24"/>
        <v/>
      </c>
      <c r="AG74" s="285" t="str">
        <f t="shared" ca="1" si="8"/>
        <v/>
      </c>
      <c r="AH74" s="107" t="str">
        <f t="shared" ca="1" si="24"/>
        <v/>
      </c>
      <c r="AI74" s="128" t="str">
        <f t="shared" ca="1" si="24"/>
        <v/>
      </c>
      <c r="AJ74" s="285" t="str">
        <f t="shared" ca="1" si="9"/>
        <v/>
      </c>
      <c r="AK74" s="107" t="str">
        <f t="shared" ca="1" si="24"/>
        <v/>
      </c>
      <c r="AL74" s="128" t="str">
        <f t="shared" ca="1" si="24"/>
        <v/>
      </c>
      <c r="AM74" s="285" t="str">
        <f t="shared" ca="1" si="10"/>
        <v/>
      </c>
      <c r="AN74" s="107" t="str">
        <f t="shared" ca="1" si="24"/>
        <v/>
      </c>
      <c r="AO74" s="128" t="str">
        <f t="shared" ca="1" si="24"/>
        <v/>
      </c>
      <c r="AP74" s="285" t="str">
        <f t="shared" ca="1" si="11"/>
        <v/>
      </c>
      <c r="AQ74" s="107" t="str">
        <f t="shared" ca="1" si="24"/>
        <v/>
      </c>
      <c r="AR74" s="128" t="str">
        <f t="shared" ca="1" si="24"/>
        <v/>
      </c>
      <c r="AS74" s="285" t="str">
        <f t="shared" ca="1" si="12"/>
        <v/>
      </c>
      <c r="AT74" s="107" t="str">
        <f t="shared" ca="1" si="22"/>
        <v/>
      </c>
      <c r="AU74" s="281" t="str">
        <f t="shared" ca="1" si="22"/>
        <v/>
      </c>
      <c r="AV74" s="130"/>
      <c r="AW74" s="106"/>
    </row>
    <row r="75" spans="1:49" s="131" customFormat="1" ht="30" hidden="1" customHeight="1" outlineLevel="1" x14ac:dyDescent="0.25">
      <c r="A75" s="122" t="str">
        <f t="shared" ca="1" si="25"/>
        <v/>
      </c>
      <c r="B75" s="122" t="str">
        <f t="shared" ca="1" si="25"/>
        <v xml:space="preserve">  </v>
      </c>
      <c r="C75" s="123" t="str">
        <f t="shared" ca="1" si="25"/>
        <v/>
      </c>
      <c r="D75" s="124" t="str">
        <f t="shared" ca="1" si="25"/>
        <v/>
      </c>
      <c r="E75" s="125" t="str">
        <f t="shared" ca="1" si="25"/>
        <v/>
      </c>
      <c r="F75" s="126" t="str">
        <f t="shared" ca="1" si="25"/>
        <v/>
      </c>
      <c r="G75" s="126" t="str">
        <f t="shared" ca="1" si="25"/>
        <v/>
      </c>
      <c r="H75" s="126" t="str">
        <f t="shared" ca="1" si="25"/>
        <v/>
      </c>
      <c r="I75" s="126" t="str">
        <f t="shared" ca="1" si="25"/>
        <v/>
      </c>
      <c r="J75" s="126" t="str">
        <f t="shared" ca="1" si="25"/>
        <v/>
      </c>
      <c r="K75" s="126" t="str">
        <f t="shared" ca="1" si="25"/>
        <v/>
      </c>
      <c r="L75" s="126" t="str">
        <f t="shared" ca="1" si="25"/>
        <v/>
      </c>
      <c r="M75" s="126" t="str">
        <f t="shared" ca="1" si="25"/>
        <v/>
      </c>
      <c r="N75" s="126" t="str">
        <f t="shared" ca="1" si="25"/>
        <v/>
      </c>
      <c r="O75" s="127" t="str">
        <f t="shared" ca="1" si="25"/>
        <v/>
      </c>
      <c r="P75" s="126" t="str">
        <f t="shared" ca="1" si="25"/>
        <v/>
      </c>
      <c r="Q75" s="126" t="e">
        <f t="shared" ca="1" si="23"/>
        <v>#VALUE!</v>
      </c>
      <c r="R75" s="126" t="e">
        <f t="shared" ca="1" si="23"/>
        <v>#VALUE!</v>
      </c>
      <c r="S75" s="126" t="e">
        <f t="shared" ca="1" si="23"/>
        <v>#VALUE!</v>
      </c>
      <c r="T75" s="126" t="e">
        <f t="shared" ca="1" si="23"/>
        <v>#VALUE!</v>
      </c>
      <c r="U75" s="126" t="str">
        <f t="shared" ca="1" si="23"/>
        <v/>
      </c>
      <c r="V75" s="126" t="str">
        <f t="shared" ca="1" si="23"/>
        <v/>
      </c>
      <c r="W75" s="128" t="str">
        <f t="shared" ca="1" si="23"/>
        <v/>
      </c>
      <c r="X75" s="285" t="str">
        <f t="shared" ca="1" si="23"/>
        <v/>
      </c>
      <c r="Y75" s="107" t="str">
        <f t="shared" ca="1" si="23"/>
        <v/>
      </c>
      <c r="Z75" s="128" t="str">
        <f t="shared" ca="1" si="23"/>
        <v/>
      </c>
      <c r="AA75" s="285" t="str">
        <f t="shared" ca="1" si="23"/>
        <v/>
      </c>
      <c r="AB75" s="107" t="str">
        <f t="shared" ca="1" si="23"/>
        <v/>
      </c>
      <c r="AC75" s="128" t="str">
        <f t="shared" ca="1" si="23"/>
        <v/>
      </c>
      <c r="AD75" s="285" t="str">
        <f t="shared" ca="1" si="23"/>
        <v/>
      </c>
      <c r="AE75" s="107" t="str">
        <f t="shared" ca="1" si="24"/>
        <v/>
      </c>
      <c r="AF75" s="128" t="str">
        <f t="shared" ca="1" si="24"/>
        <v/>
      </c>
      <c r="AG75" s="285" t="str">
        <f t="shared" ca="1" si="8"/>
        <v/>
      </c>
      <c r="AH75" s="107" t="str">
        <f t="shared" ca="1" si="24"/>
        <v/>
      </c>
      <c r="AI75" s="128" t="str">
        <f t="shared" ca="1" si="24"/>
        <v/>
      </c>
      <c r="AJ75" s="285" t="str">
        <f t="shared" ca="1" si="9"/>
        <v/>
      </c>
      <c r="AK75" s="107" t="str">
        <f t="shared" ca="1" si="24"/>
        <v/>
      </c>
      <c r="AL75" s="128" t="str">
        <f t="shared" ca="1" si="24"/>
        <v/>
      </c>
      <c r="AM75" s="285" t="str">
        <f t="shared" ca="1" si="10"/>
        <v/>
      </c>
      <c r="AN75" s="107" t="str">
        <f t="shared" ca="1" si="24"/>
        <v/>
      </c>
      <c r="AO75" s="128" t="str">
        <f t="shared" ca="1" si="24"/>
        <v/>
      </c>
      <c r="AP75" s="285" t="str">
        <f t="shared" ca="1" si="11"/>
        <v/>
      </c>
      <c r="AQ75" s="107" t="str">
        <f t="shared" ca="1" si="24"/>
        <v/>
      </c>
      <c r="AR75" s="128" t="str">
        <f t="shared" ca="1" si="24"/>
        <v/>
      </c>
      <c r="AS75" s="285" t="str">
        <f t="shared" ca="1" si="12"/>
        <v/>
      </c>
      <c r="AT75" s="107" t="str">
        <f t="shared" ca="1" si="22"/>
        <v/>
      </c>
      <c r="AU75" s="281" t="str">
        <f t="shared" ca="1" si="22"/>
        <v/>
      </c>
      <c r="AV75" s="130"/>
      <c r="AW75" s="106"/>
    </row>
    <row r="76" spans="1:49" s="131" customFormat="1" ht="30" hidden="1" customHeight="1" outlineLevel="1" x14ac:dyDescent="0.25">
      <c r="A76" s="122" t="str">
        <f t="shared" ca="1" si="25"/>
        <v/>
      </c>
      <c r="B76" s="122" t="str">
        <f t="shared" ca="1" si="25"/>
        <v xml:space="preserve">  </v>
      </c>
      <c r="C76" s="123" t="str">
        <f t="shared" ca="1" si="25"/>
        <v/>
      </c>
      <c r="D76" s="124" t="str">
        <f t="shared" ca="1" si="25"/>
        <v/>
      </c>
      <c r="E76" s="125" t="str">
        <f t="shared" ca="1" si="25"/>
        <v/>
      </c>
      <c r="F76" s="126" t="str">
        <f t="shared" ca="1" si="25"/>
        <v/>
      </c>
      <c r="G76" s="126" t="str">
        <f t="shared" ca="1" si="25"/>
        <v/>
      </c>
      <c r="H76" s="126" t="str">
        <f t="shared" ca="1" si="25"/>
        <v/>
      </c>
      <c r="I76" s="126" t="str">
        <f t="shared" ca="1" si="25"/>
        <v/>
      </c>
      <c r="J76" s="126" t="str">
        <f t="shared" ca="1" si="25"/>
        <v/>
      </c>
      <c r="K76" s="126" t="str">
        <f t="shared" ca="1" si="25"/>
        <v/>
      </c>
      <c r="L76" s="126" t="str">
        <f t="shared" ca="1" si="25"/>
        <v/>
      </c>
      <c r="M76" s="126" t="str">
        <f t="shared" ca="1" si="25"/>
        <v/>
      </c>
      <c r="N76" s="126" t="str">
        <f t="shared" ca="1" si="25"/>
        <v/>
      </c>
      <c r="O76" s="127" t="str">
        <f t="shared" ca="1" si="25"/>
        <v/>
      </c>
      <c r="P76" s="126" t="str">
        <f t="shared" ca="1" si="25"/>
        <v/>
      </c>
      <c r="Q76" s="126" t="e">
        <f t="shared" ca="1" si="23"/>
        <v>#VALUE!</v>
      </c>
      <c r="R76" s="126" t="e">
        <f t="shared" ca="1" si="23"/>
        <v>#VALUE!</v>
      </c>
      <c r="S76" s="126" t="e">
        <f t="shared" ca="1" si="23"/>
        <v>#VALUE!</v>
      </c>
      <c r="T76" s="126" t="e">
        <f t="shared" ca="1" si="23"/>
        <v>#VALUE!</v>
      </c>
      <c r="U76" s="126" t="str">
        <f t="shared" ca="1" si="23"/>
        <v/>
      </c>
      <c r="V76" s="126" t="str">
        <f t="shared" ca="1" si="23"/>
        <v/>
      </c>
      <c r="W76" s="128" t="str">
        <f t="shared" ca="1" si="23"/>
        <v/>
      </c>
      <c r="X76" s="285" t="str">
        <f t="shared" ca="1" si="23"/>
        <v/>
      </c>
      <c r="Y76" s="107" t="str">
        <f t="shared" ca="1" si="23"/>
        <v/>
      </c>
      <c r="Z76" s="128" t="str">
        <f t="shared" ca="1" si="23"/>
        <v/>
      </c>
      <c r="AA76" s="285" t="str">
        <f t="shared" ca="1" si="23"/>
        <v/>
      </c>
      <c r="AB76" s="107" t="str">
        <f t="shared" ca="1" si="23"/>
        <v/>
      </c>
      <c r="AC76" s="128" t="str">
        <f t="shared" ca="1" si="23"/>
        <v/>
      </c>
      <c r="AD76" s="285" t="str">
        <f t="shared" ca="1" si="23"/>
        <v/>
      </c>
      <c r="AE76" s="107" t="str">
        <f t="shared" ca="1" si="24"/>
        <v/>
      </c>
      <c r="AF76" s="128" t="str">
        <f t="shared" ca="1" si="24"/>
        <v/>
      </c>
      <c r="AG76" s="285" t="str">
        <f t="shared" ca="1" si="8"/>
        <v/>
      </c>
      <c r="AH76" s="107" t="str">
        <f t="shared" ca="1" si="24"/>
        <v/>
      </c>
      <c r="AI76" s="128" t="str">
        <f t="shared" ca="1" si="24"/>
        <v/>
      </c>
      <c r="AJ76" s="285" t="str">
        <f t="shared" ca="1" si="9"/>
        <v/>
      </c>
      <c r="AK76" s="107" t="str">
        <f t="shared" ca="1" si="24"/>
        <v/>
      </c>
      <c r="AL76" s="128" t="str">
        <f t="shared" ca="1" si="24"/>
        <v/>
      </c>
      <c r="AM76" s="285" t="str">
        <f t="shared" ca="1" si="10"/>
        <v/>
      </c>
      <c r="AN76" s="107" t="str">
        <f t="shared" ca="1" si="24"/>
        <v/>
      </c>
      <c r="AO76" s="128" t="str">
        <f t="shared" ca="1" si="24"/>
        <v/>
      </c>
      <c r="AP76" s="285" t="str">
        <f t="shared" ca="1" si="11"/>
        <v/>
      </c>
      <c r="AQ76" s="107" t="str">
        <f t="shared" ca="1" si="24"/>
        <v/>
      </c>
      <c r="AR76" s="128" t="str">
        <f t="shared" ca="1" si="24"/>
        <v/>
      </c>
      <c r="AS76" s="285" t="str">
        <f t="shared" ca="1" si="12"/>
        <v/>
      </c>
      <c r="AT76" s="107" t="str">
        <f t="shared" ca="1" si="22"/>
        <v/>
      </c>
      <c r="AU76" s="281" t="str">
        <f t="shared" ca="1" si="22"/>
        <v/>
      </c>
      <c r="AV76" s="130"/>
      <c r="AW76" s="106"/>
    </row>
    <row r="77" spans="1:49" s="131" customFormat="1" ht="30" hidden="1" customHeight="1" outlineLevel="1" x14ac:dyDescent="0.25">
      <c r="A77" s="122" t="str">
        <f t="shared" ca="1" si="25"/>
        <v/>
      </c>
      <c r="B77" s="122" t="str">
        <f t="shared" ca="1" si="25"/>
        <v xml:space="preserve">  </v>
      </c>
      <c r="C77" s="123" t="str">
        <f t="shared" ca="1" si="25"/>
        <v/>
      </c>
      <c r="D77" s="124" t="str">
        <f t="shared" ca="1" si="25"/>
        <v/>
      </c>
      <c r="E77" s="125" t="str">
        <f t="shared" ca="1" si="25"/>
        <v/>
      </c>
      <c r="F77" s="126" t="str">
        <f t="shared" ca="1" si="25"/>
        <v/>
      </c>
      <c r="G77" s="126" t="str">
        <f t="shared" ca="1" si="25"/>
        <v/>
      </c>
      <c r="H77" s="126" t="str">
        <f t="shared" ca="1" si="25"/>
        <v/>
      </c>
      <c r="I77" s="126" t="str">
        <f t="shared" ca="1" si="25"/>
        <v/>
      </c>
      <c r="J77" s="126" t="str">
        <f t="shared" ca="1" si="25"/>
        <v/>
      </c>
      <c r="K77" s="126" t="str">
        <f t="shared" ca="1" si="25"/>
        <v/>
      </c>
      <c r="L77" s="126" t="str">
        <f t="shared" ca="1" si="25"/>
        <v/>
      </c>
      <c r="M77" s="126" t="str">
        <f t="shared" ca="1" si="25"/>
        <v/>
      </c>
      <c r="N77" s="126" t="str">
        <f t="shared" ca="1" si="25"/>
        <v/>
      </c>
      <c r="O77" s="127" t="str">
        <f t="shared" ca="1" si="25"/>
        <v/>
      </c>
      <c r="P77" s="126" t="str">
        <f t="shared" ca="1" si="25"/>
        <v/>
      </c>
      <c r="Q77" s="126" t="e">
        <f t="shared" ca="1" si="23"/>
        <v>#VALUE!</v>
      </c>
      <c r="R77" s="126" t="e">
        <f t="shared" ca="1" si="23"/>
        <v>#VALUE!</v>
      </c>
      <c r="S77" s="126" t="e">
        <f t="shared" ca="1" si="23"/>
        <v>#VALUE!</v>
      </c>
      <c r="T77" s="126" t="e">
        <f t="shared" ca="1" si="23"/>
        <v>#VALUE!</v>
      </c>
      <c r="U77" s="126" t="str">
        <f t="shared" ca="1" si="23"/>
        <v/>
      </c>
      <c r="V77" s="126" t="str">
        <f t="shared" ca="1" si="23"/>
        <v/>
      </c>
      <c r="W77" s="128" t="str">
        <f t="shared" ca="1" si="23"/>
        <v/>
      </c>
      <c r="X77" s="285" t="str">
        <f t="shared" ca="1" si="23"/>
        <v/>
      </c>
      <c r="Y77" s="107" t="str">
        <f t="shared" ca="1" si="23"/>
        <v/>
      </c>
      <c r="Z77" s="128" t="str">
        <f t="shared" ca="1" si="23"/>
        <v/>
      </c>
      <c r="AA77" s="285" t="str">
        <f t="shared" ca="1" si="23"/>
        <v/>
      </c>
      <c r="AB77" s="107" t="str">
        <f t="shared" ca="1" si="23"/>
        <v/>
      </c>
      <c r="AC77" s="128" t="str">
        <f t="shared" ca="1" si="23"/>
        <v/>
      </c>
      <c r="AD77" s="285" t="str">
        <f t="shared" ca="1" si="23"/>
        <v/>
      </c>
      <c r="AE77" s="107" t="str">
        <f t="shared" ca="1" si="24"/>
        <v/>
      </c>
      <c r="AF77" s="128" t="str">
        <f t="shared" ca="1" si="24"/>
        <v/>
      </c>
      <c r="AG77" s="285" t="str">
        <f t="shared" ca="1" si="8"/>
        <v/>
      </c>
      <c r="AH77" s="107" t="str">
        <f t="shared" ca="1" si="24"/>
        <v/>
      </c>
      <c r="AI77" s="128" t="str">
        <f t="shared" ca="1" si="24"/>
        <v/>
      </c>
      <c r="AJ77" s="285" t="str">
        <f t="shared" ca="1" si="9"/>
        <v/>
      </c>
      <c r="AK77" s="107" t="str">
        <f t="shared" ca="1" si="24"/>
        <v/>
      </c>
      <c r="AL77" s="128" t="str">
        <f t="shared" ca="1" si="24"/>
        <v/>
      </c>
      <c r="AM77" s="285" t="str">
        <f t="shared" ca="1" si="10"/>
        <v/>
      </c>
      <c r="AN77" s="107" t="str">
        <f t="shared" ca="1" si="24"/>
        <v/>
      </c>
      <c r="AO77" s="128" t="str">
        <f t="shared" ca="1" si="24"/>
        <v/>
      </c>
      <c r="AP77" s="285" t="str">
        <f t="shared" ca="1" si="11"/>
        <v/>
      </c>
      <c r="AQ77" s="107" t="str">
        <f t="shared" ca="1" si="24"/>
        <v/>
      </c>
      <c r="AR77" s="128" t="str">
        <f t="shared" ca="1" si="24"/>
        <v/>
      </c>
      <c r="AS77" s="285" t="str">
        <f t="shared" ca="1" si="12"/>
        <v/>
      </c>
      <c r="AT77" s="107" t="str">
        <f t="shared" ca="1" si="22"/>
        <v/>
      </c>
      <c r="AU77" s="281" t="str">
        <f t="shared" ca="1" si="22"/>
        <v/>
      </c>
      <c r="AV77" s="130"/>
      <c r="AW77" s="106"/>
    </row>
    <row r="78" spans="1:49" s="131" customFormat="1" ht="30" hidden="1" customHeight="1" outlineLevel="1" x14ac:dyDescent="0.25">
      <c r="A78" s="122" t="str">
        <f t="shared" ca="1" si="25"/>
        <v/>
      </c>
      <c r="B78" s="122" t="str">
        <f t="shared" ca="1" si="25"/>
        <v xml:space="preserve">  </v>
      </c>
      <c r="C78" s="123" t="str">
        <f t="shared" ca="1" si="25"/>
        <v/>
      </c>
      <c r="D78" s="124" t="str">
        <f t="shared" ca="1" si="25"/>
        <v/>
      </c>
      <c r="E78" s="125" t="str">
        <f t="shared" ca="1" si="25"/>
        <v/>
      </c>
      <c r="F78" s="126" t="str">
        <f t="shared" ca="1" si="25"/>
        <v/>
      </c>
      <c r="G78" s="126" t="str">
        <f t="shared" ca="1" si="25"/>
        <v/>
      </c>
      <c r="H78" s="126" t="str">
        <f t="shared" ca="1" si="25"/>
        <v/>
      </c>
      <c r="I78" s="126" t="str">
        <f t="shared" ca="1" si="25"/>
        <v/>
      </c>
      <c r="J78" s="126" t="str">
        <f t="shared" ca="1" si="25"/>
        <v/>
      </c>
      <c r="K78" s="126" t="str">
        <f t="shared" ca="1" si="25"/>
        <v/>
      </c>
      <c r="L78" s="126" t="str">
        <f t="shared" ca="1" si="25"/>
        <v/>
      </c>
      <c r="M78" s="126" t="str">
        <f t="shared" ca="1" si="25"/>
        <v/>
      </c>
      <c r="N78" s="126" t="str">
        <f t="shared" ca="1" si="25"/>
        <v/>
      </c>
      <c r="O78" s="127" t="str">
        <f t="shared" ca="1" si="25"/>
        <v/>
      </c>
      <c r="P78" s="126" t="str">
        <f t="shared" ca="1" si="25"/>
        <v/>
      </c>
      <c r="Q78" s="126" t="e">
        <f t="shared" ca="1" si="23"/>
        <v>#VALUE!</v>
      </c>
      <c r="R78" s="126" t="e">
        <f t="shared" ca="1" si="23"/>
        <v>#VALUE!</v>
      </c>
      <c r="S78" s="126" t="e">
        <f t="shared" ca="1" si="23"/>
        <v>#VALUE!</v>
      </c>
      <c r="T78" s="126" t="e">
        <f t="shared" ca="1" si="23"/>
        <v>#VALUE!</v>
      </c>
      <c r="U78" s="126" t="str">
        <f t="shared" ca="1" si="23"/>
        <v/>
      </c>
      <c r="V78" s="126" t="str">
        <f t="shared" ca="1" si="23"/>
        <v/>
      </c>
      <c r="W78" s="128" t="str">
        <f t="shared" ca="1" si="23"/>
        <v/>
      </c>
      <c r="X78" s="285" t="str">
        <f t="shared" ca="1" si="23"/>
        <v/>
      </c>
      <c r="Y78" s="107" t="str">
        <f t="shared" ca="1" si="23"/>
        <v/>
      </c>
      <c r="Z78" s="128" t="str">
        <f t="shared" ca="1" si="23"/>
        <v/>
      </c>
      <c r="AA78" s="285" t="str">
        <f t="shared" ca="1" si="23"/>
        <v/>
      </c>
      <c r="AB78" s="107" t="str">
        <f t="shared" ca="1" si="23"/>
        <v/>
      </c>
      <c r="AC78" s="128" t="str">
        <f t="shared" ca="1" si="23"/>
        <v/>
      </c>
      <c r="AD78" s="285" t="str">
        <f t="shared" ca="1" si="23"/>
        <v/>
      </c>
      <c r="AE78" s="107" t="str">
        <f t="shared" ca="1" si="24"/>
        <v/>
      </c>
      <c r="AF78" s="128" t="str">
        <f t="shared" ca="1" si="24"/>
        <v/>
      </c>
      <c r="AG78" s="285" t="str">
        <f t="shared" ca="1" si="8"/>
        <v/>
      </c>
      <c r="AH78" s="107" t="str">
        <f t="shared" ca="1" si="24"/>
        <v/>
      </c>
      <c r="AI78" s="128" t="str">
        <f t="shared" ca="1" si="24"/>
        <v/>
      </c>
      <c r="AJ78" s="285" t="str">
        <f t="shared" ca="1" si="9"/>
        <v/>
      </c>
      <c r="AK78" s="107" t="str">
        <f t="shared" ca="1" si="24"/>
        <v/>
      </c>
      <c r="AL78" s="128" t="str">
        <f t="shared" ca="1" si="24"/>
        <v/>
      </c>
      <c r="AM78" s="285" t="str">
        <f t="shared" ca="1" si="10"/>
        <v/>
      </c>
      <c r="AN78" s="107" t="str">
        <f t="shared" ca="1" si="24"/>
        <v/>
      </c>
      <c r="AO78" s="128" t="str">
        <f t="shared" ca="1" si="24"/>
        <v/>
      </c>
      <c r="AP78" s="285" t="str">
        <f t="shared" ca="1" si="11"/>
        <v/>
      </c>
      <c r="AQ78" s="107" t="str">
        <f t="shared" ca="1" si="24"/>
        <v/>
      </c>
      <c r="AR78" s="128" t="str">
        <f t="shared" ca="1" si="24"/>
        <v/>
      </c>
      <c r="AS78" s="285" t="str">
        <f t="shared" ca="1" si="12"/>
        <v/>
      </c>
      <c r="AT78" s="107" t="str">
        <f t="shared" ca="1" si="22"/>
        <v/>
      </c>
      <c r="AU78" s="281" t="str">
        <f t="shared" ca="1" si="22"/>
        <v/>
      </c>
      <c r="AV78" s="130"/>
      <c r="AW78" s="106"/>
    </row>
    <row r="79" spans="1:49" s="131" customFormat="1" ht="30" hidden="1" customHeight="1" outlineLevel="1" x14ac:dyDescent="0.25">
      <c r="A79" s="122" t="str">
        <f t="shared" ca="1" si="25"/>
        <v/>
      </c>
      <c r="B79" s="122" t="str">
        <f t="shared" ca="1" si="25"/>
        <v xml:space="preserve">  </v>
      </c>
      <c r="C79" s="123" t="str">
        <f t="shared" ca="1" si="25"/>
        <v/>
      </c>
      <c r="D79" s="124" t="str">
        <f t="shared" ca="1" si="25"/>
        <v/>
      </c>
      <c r="E79" s="125" t="str">
        <f t="shared" ca="1" si="25"/>
        <v/>
      </c>
      <c r="F79" s="126" t="str">
        <f t="shared" ca="1" si="25"/>
        <v/>
      </c>
      <c r="G79" s="126" t="str">
        <f t="shared" ca="1" si="25"/>
        <v/>
      </c>
      <c r="H79" s="126" t="str">
        <f t="shared" ca="1" si="25"/>
        <v/>
      </c>
      <c r="I79" s="126" t="str">
        <f t="shared" ca="1" si="25"/>
        <v/>
      </c>
      <c r="J79" s="126" t="str">
        <f t="shared" ca="1" si="25"/>
        <v/>
      </c>
      <c r="K79" s="126" t="str">
        <f t="shared" ca="1" si="25"/>
        <v/>
      </c>
      <c r="L79" s="126" t="str">
        <f t="shared" ca="1" si="25"/>
        <v/>
      </c>
      <c r="M79" s="126" t="str">
        <f t="shared" ca="1" si="25"/>
        <v/>
      </c>
      <c r="N79" s="126" t="str">
        <f t="shared" ca="1" si="25"/>
        <v/>
      </c>
      <c r="O79" s="127" t="str">
        <f t="shared" ca="1" si="25"/>
        <v/>
      </c>
      <c r="P79" s="126" t="str">
        <f t="shared" ca="1" si="25"/>
        <v/>
      </c>
      <c r="Q79" s="126" t="e">
        <f t="shared" ca="1" si="23"/>
        <v>#VALUE!</v>
      </c>
      <c r="R79" s="126" t="e">
        <f t="shared" ca="1" si="23"/>
        <v>#VALUE!</v>
      </c>
      <c r="S79" s="126" t="e">
        <f t="shared" ca="1" si="23"/>
        <v>#VALUE!</v>
      </c>
      <c r="T79" s="126" t="e">
        <f t="shared" ca="1" si="23"/>
        <v>#VALUE!</v>
      </c>
      <c r="U79" s="126" t="str">
        <f t="shared" ca="1" si="23"/>
        <v/>
      </c>
      <c r="V79" s="126" t="str">
        <f t="shared" ca="1" si="23"/>
        <v/>
      </c>
      <c r="W79" s="128" t="str">
        <f t="shared" ca="1" si="23"/>
        <v/>
      </c>
      <c r="X79" s="285" t="str">
        <f t="shared" ca="1" si="23"/>
        <v/>
      </c>
      <c r="Y79" s="107" t="str">
        <f t="shared" ca="1" si="23"/>
        <v/>
      </c>
      <c r="Z79" s="128" t="str">
        <f t="shared" ca="1" si="23"/>
        <v/>
      </c>
      <c r="AA79" s="285" t="str">
        <f t="shared" ca="1" si="23"/>
        <v/>
      </c>
      <c r="AB79" s="107" t="str">
        <f t="shared" ca="1" si="23"/>
        <v/>
      </c>
      <c r="AC79" s="128" t="str">
        <f t="shared" ca="1" si="23"/>
        <v/>
      </c>
      <c r="AD79" s="285" t="str">
        <f t="shared" ca="1" si="23"/>
        <v/>
      </c>
      <c r="AE79" s="107" t="str">
        <f t="shared" ca="1" si="24"/>
        <v/>
      </c>
      <c r="AF79" s="128" t="str">
        <f t="shared" ca="1" si="24"/>
        <v/>
      </c>
      <c r="AG79" s="285" t="str">
        <f t="shared" ca="1" si="8"/>
        <v/>
      </c>
      <c r="AH79" s="107" t="str">
        <f t="shared" ca="1" si="24"/>
        <v/>
      </c>
      <c r="AI79" s="128" t="str">
        <f t="shared" ca="1" si="24"/>
        <v/>
      </c>
      <c r="AJ79" s="285" t="str">
        <f t="shared" ca="1" si="9"/>
        <v/>
      </c>
      <c r="AK79" s="107" t="str">
        <f t="shared" ca="1" si="24"/>
        <v/>
      </c>
      <c r="AL79" s="128" t="str">
        <f t="shared" ca="1" si="24"/>
        <v/>
      </c>
      <c r="AM79" s="285" t="str">
        <f t="shared" ca="1" si="10"/>
        <v/>
      </c>
      <c r="AN79" s="107" t="str">
        <f t="shared" ca="1" si="24"/>
        <v/>
      </c>
      <c r="AO79" s="128" t="str">
        <f t="shared" ca="1" si="24"/>
        <v/>
      </c>
      <c r="AP79" s="285" t="str">
        <f t="shared" ca="1" si="11"/>
        <v/>
      </c>
      <c r="AQ79" s="107" t="str">
        <f t="shared" ca="1" si="24"/>
        <v/>
      </c>
      <c r="AR79" s="128" t="str">
        <f t="shared" ca="1" si="24"/>
        <v/>
      </c>
      <c r="AS79" s="285" t="str">
        <f t="shared" ca="1" si="12"/>
        <v/>
      </c>
      <c r="AT79" s="107" t="str">
        <f t="shared" ref="AT79:AU79" ca="1" si="26">IF(INDIRECT("Calc!R"&amp;ROW()&amp;"C"&amp;COLUMN(),0)=0,"",INDIRECT("Calc!R"&amp;ROW()&amp;"C"&amp;COLUMN(),0))</f>
        <v/>
      </c>
      <c r="AU79" s="281" t="str">
        <f t="shared" ca="1" si="26"/>
        <v/>
      </c>
      <c r="AV79" s="130"/>
      <c r="AW79" s="106"/>
    </row>
    <row r="80" spans="1:49" s="131" customFormat="1" ht="30" hidden="1" customHeight="1" outlineLevel="1" x14ac:dyDescent="0.25">
      <c r="A80" s="122" t="str">
        <f t="shared" ca="1" si="25"/>
        <v/>
      </c>
      <c r="B80" s="122" t="str">
        <f t="shared" ca="1" si="25"/>
        <v xml:space="preserve">  </v>
      </c>
      <c r="C80" s="123" t="str">
        <f t="shared" ca="1" si="25"/>
        <v/>
      </c>
      <c r="D80" s="124" t="str">
        <f t="shared" ca="1" si="25"/>
        <v/>
      </c>
      <c r="E80" s="125" t="str">
        <f t="shared" ca="1" si="25"/>
        <v/>
      </c>
      <c r="F80" s="126" t="str">
        <f t="shared" ca="1" si="25"/>
        <v/>
      </c>
      <c r="G80" s="126" t="str">
        <f t="shared" ca="1" si="25"/>
        <v/>
      </c>
      <c r="H80" s="126" t="str">
        <f t="shared" ca="1" si="25"/>
        <v/>
      </c>
      <c r="I80" s="126" t="str">
        <f t="shared" ca="1" si="25"/>
        <v/>
      </c>
      <c r="J80" s="126" t="str">
        <f t="shared" ca="1" si="25"/>
        <v/>
      </c>
      <c r="K80" s="126" t="str">
        <f t="shared" ca="1" si="25"/>
        <v/>
      </c>
      <c r="L80" s="126" t="str">
        <f t="shared" ca="1" si="25"/>
        <v/>
      </c>
      <c r="M80" s="126" t="str">
        <f t="shared" ca="1" si="25"/>
        <v/>
      </c>
      <c r="N80" s="126" t="str">
        <f t="shared" ca="1" si="25"/>
        <v/>
      </c>
      <c r="O80" s="127" t="str">
        <f t="shared" ca="1" si="25"/>
        <v/>
      </c>
      <c r="P80" s="126" t="str">
        <f t="shared" ref="P80:AE95" ca="1" si="27">IF(INDIRECT("Calc!R"&amp;ROW()&amp;"C"&amp;COLUMN(),0)=0,"",INDIRECT("Calc!R"&amp;ROW()&amp;"C"&amp;COLUMN(),0))</f>
        <v/>
      </c>
      <c r="Q80" s="126" t="e">
        <f t="shared" ca="1" si="27"/>
        <v>#VALUE!</v>
      </c>
      <c r="R80" s="126" t="e">
        <f t="shared" ca="1" si="27"/>
        <v>#VALUE!</v>
      </c>
      <c r="S80" s="126" t="e">
        <f t="shared" ca="1" si="27"/>
        <v>#VALUE!</v>
      </c>
      <c r="T80" s="126" t="e">
        <f t="shared" ca="1" si="27"/>
        <v>#VALUE!</v>
      </c>
      <c r="U80" s="126" t="str">
        <f t="shared" ca="1" si="27"/>
        <v/>
      </c>
      <c r="V80" s="126" t="str">
        <f t="shared" ca="1" si="27"/>
        <v/>
      </c>
      <c r="W80" s="128" t="str">
        <f t="shared" ca="1" si="27"/>
        <v/>
      </c>
      <c r="X80" s="285" t="str">
        <f t="shared" ca="1" si="27"/>
        <v/>
      </c>
      <c r="Y80" s="107" t="str">
        <f t="shared" ca="1" si="27"/>
        <v/>
      </c>
      <c r="Z80" s="128" t="str">
        <f t="shared" ca="1" si="27"/>
        <v/>
      </c>
      <c r="AA80" s="285" t="str">
        <f t="shared" ca="1" si="27"/>
        <v/>
      </c>
      <c r="AB80" s="107" t="str">
        <f t="shared" ca="1" si="27"/>
        <v/>
      </c>
      <c r="AC80" s="128" t="str">
        <f t="shared" ca="1" si="27"/>
        <v/>
      </c>
      <c r="AD80" s="285" t="str">
        <f t="shared" ref="AD80:AD95" ca="1" si="28">IF(INDIRECT("Calc!R"&amp;ROW()&amp;"C"&amp;COLUMN(),0)=0,"",INDIRECT("Calc!R"&amp;ROW()&amp;"C"&amp;COLUMN(),0))</f>
        <v/>
      </c>
      <c r="AE80" s="107" t="str">
        <f t="shared" ca="1" si="27"/>
        <v/>
      </c>
      <c r="AF80" s="128" t="str">
        <f t="shared" ref="AF80:AU95" ca="1" si="29">IF(INDIRECT("Calc!R"&amp;ROW()&amp;"C"&amp;COLUMN(),0)=0,"",INDIRECT("Calc!R"&amp;ROW()&amp;"C"&amp;COLUMN(),0))</f>
        <v/>
      </c>
      <c r="AG80" s="285" t="str">
        <f t="shared" ca="1" si="8"/>
        <v/>
      </c>
      <c r="AH80" s="107" t="str">
        <f t="shared" ca="1" si="29"/>
        <v/>
      </c>
      <c r="AI80" s="128" t="str">
        <f t="shared" ca="1" si="29"/>
        <v/>
      </c>
      <c r="AJ80" s="285" t="str">
        <f t="shared" ca="1" si="9"/>
        <v/>
      </c>
      <c r="AK80" s="107" t="str">
        <f t="shared" ca="1" si="29"/>
        <v/>
      </c>
      <c r="AL80" s="128" t="str">
        <f t="shared" ca="1" si="29"/>
        <v/>
      </c>
      <c r="AM80" s="285" t="str">
        <f t="shared" ca="1" si="10"/>
        <v/>
      </c>
      <c r="AN80" s="107" t="str">
        <f t="shared" ca="1" si="29"/>
        <v/>
      </c>
      <c r="AO80" s="128" t="str">
        <f t="shared" ca="1" si="29"/>
        <v/>
      </c>
      <c r="AP80" s="285" t="str">
        <f t="shared" ca="1" si="11"/>
        <v/>
      </c>
      <c r="AQ80" s="107" t="str">
        <f t="shared" ca="1" si="29"/>
        <v/>
      </c>
      <c r="AR80" s="128" t="str">
        <f t="shared" ca="1" si="29"/>
        <v/>
      </c>
      <c r="AS80" s="285" t="str">
        <f t="shared" ca="1" si="12"/>
        <v/>
      </c>
      <c r="AT80" s="107" t="str">
        <f t="shared" ca="1" si="29"/>
        <v/>
      </c>
      <c r="AU80" s="281" t="str">
        <f t="shared" ca="1" si="29"/>
        <v/>
      </c>
      <c r="AV80" s="130"/>
      <c r="AW80" s="106"/>
    </row>
    <row r="81" spans="1:49" s="131" customFormat="1" ht="30" hidden="1" customHeight="1" outlineLevel="1" x14ac:dyDescent="0.25">
      <c r="A81" s="122" t="str">
        <f t="shared" ref="A81:P99" ca="1" si="30">IF(INDIRECT("Calc!R"&amp;ROW()&amp;"C"&amp;COLUMN(),0)=0,"",INDIRECT("Calc!R"&amp;ROW()&amp;"C"&amp;COLUMN(),0))</f>
        <v/>
      </c>
      <c r="B81" s="122" t="str">
        <f t="shared" ca="1" si="30"/>
        <v xml:space="preserve">  </v>
      </c>
      <c r="C81" s="123" t="str">
        <f t="shared" ca="1" si="30"/>
        <v/>
      </c>
      <c r="D81" s="124" t="str">
        <f t="shared" ca="1" si="30"/>
        <v/>
      </c>
      <c r="E81" s="125" t="str">
        <f t="shared" ca="1" si="30"/>
        <v/>
      </c>
      <c r="F81" s="126" t="str">
        <f t="shared" ca="1" si="30"/>
        <v/>
      </c>
      <c r="G81" s="126" t="str">
        <f t="shared" ca="1" si="30"/>
        <v/>
      </c>
      <c r="H81" s="126" t="str">
        <f t="shared" ca="1" si="30"/>
        <v/>
      </c>
      <c r="I81" s="126" t="str">
        <f t="shared" ca="1" si="30"/>
        <v/>
      </c>
      <c r="J81" s="126" t="str">
        <f t="shared" ca="1" si="30"/>
        <v/>
      </c>
      <c r="K81" s="126" t="str">
        <f t="shared" ca="1" si="30"/>
        <v/>
      </c>
      <c r="L81" s="126" t="str">
        <f t="shared" ca="1" si="30"/>
        <v/>
      </c>
      <c r="M81" s="126" t="str">
        <f t="shared" ca="1" si="30"/>
        <v/>
      </c>
      <c r="N81" s="126" t="str">
        <f t="shared" ca="1" si="30"/>
        <v/>
      </c>
      <c r="O81" s="127" t="str">
        <f t="shared" ca="1" si="30"/>
        <v/>
      </c>
      <c r="P81" s="126" t="str">
        <f t="shared" ca="1" si="30"/>
        <v/>
      </c>
      <c r="Q81" s="126" t="e">
        <f t="shared" ca="1" si="27"/>
        <v>#VALUE!</v>
      </c>
      <c r="R81" s="126" t="e">
        <f t="shared" ca="1" si="27"/>
        <v>#VALUE!</v>
      </c>
      <c r="S81" s="126" t="e">
        <f t="shared" ca="1" si="27"/>
        <v>#VALUE!</v>
      </c>
      <c r="T81" s="126" t="e">
        <f t="shared" ca="1" si="27"/>
        <v>#VALUE!</v>
      </c>
      <c r="U81" s="126" t="str">
        <f t="shared" ca="1" si="27"/>
        <v/>
      </c>
      <c r="V81" s="126" t="str">
        <f t="shared" ca="1" si="27"/>
        <v/>
      </c>
      <c r="W81" s="128" t="str">
        <f t="shared" ca="1" si="27"/>
        <v/>
      </c>
      <c r="X81" s="285" t="str">
        <f t="shared" ca="1" si="27"/>
        <v/>
      </c>
      <c r="Y81" s="107" t="str">
        <f t="shared" ca="1" si="27"/>
        <v/>
      </c>
      <c r="Z81" s="128" t="str">
        <f t="shared" ca="1" si="27"/>
        <v/>
      </c>
      <c r="AA81" s="285" t="str">
        <f t="shared" ca="1" si="27"/>
        <v/>
      </c>
      <c r="AB81" s="107" t="str">
        <f t="shared" ca="1" si="27"/>
        <v/>
      </c>
      <c r="AC81" s="128" t="str">
        <f t="shared" ca="1" si="27"/>
        <v/>
      </c>
      <c r="AD81" s="285" t="str">
        <f t="shared" ca="1" si="28"/>
        <v/>
      </c>
      <c r="AE81" s="107" t="str">
        <f t="shared" ca="1" si="27"/>
        <v/>
      </c>
      <c r="AF81" s="128" t="str">
        <f t="shared" ca="1" si="29"/>
        <v/>
      </c>
      <c r="AG81" s="285" t="str">
        <f t="shared" ca="1" si="8"/>
        <v/>
      </c>
      <c r="AH81" s="107" t="str">
        <f t="shared" ca="1" si="29"/>
        <v/>
      </c>
      <c r="AI81" s="128" t="str">
        <f t="shared" ca="1" si="29"/>
        <v/>
      </c>
      <c r="AJ81" s="285" t="str">
        <f t="shared" ca="1" si="9"/>
        <v/>
      </c>
      <c r="AK81" s="107" t="str">
        <f t="shared" ca="1" si="29"/>
        <v/>
      </c>
      <c r="AL81" s="128" t="str">
        <f t="shared" ca="1" si="29"/>
        <v/>
      </c>
      <c r="AM81" s="285" t="str">
        <f t="shared" ca="1" si="10"/>
        <v/>
      </c>
      <c r="AN81" s="107" t="str">
        <f t="shared" ca="1" si="29"/>
        <v/>
      </c>
      <c r="AO81" s="128" t="str">
        <f t="shared" ca="1" si="29"/>
        <v/>
      </c>
      <c r="AP81" s="285" t="str">
        <f t="shared" ca="1" si="11"/>
        <v/>
      </c>
      <c r="AQ81" s="107" t="str">
        <f t="shared" ca="1" si="29"/>
        <v/>
      </c>
      <c r="AR81" s="128" t="str">
        <f t="shared" ca="1" si="29"/>
        <v/>
      </c>
      <c r="AS81" s="285" t="str">
        <f t="shared" ca="1" si="12"/>
        <v/>
      </c>
      <c r="AT81" s="107" t="str">
        <f t="shared" ca="1" si="29"/>
        <v/>
      </c>
      <c r="AU81" s="281" t="str">
        <f t="shared" ca="1" si="29"/>
        <v/>
      </c>
      <c r="AV81" s="130"/>
      <c r="AW81" s="106"/>
    </row>
    <row r="82" spans="1:49" s="131" customFormat="1" ht="30" hidden="1" customHeight="1" outlineLevel="1" x14ac:dyDescent="0.25">
      <c r="A82" s="122" t="str">
        <f t="shared" ca="1" si="30"/>
        <v/>
      </c>
      <c r="B82" s="122" t="str">
        <f t="shared" ca="1" si="30"/>
        <v xml:space="preserve">  </v>
      </c>
      <c r="C82" s="123" t="str">
        <f t="shared" ca="1" si="30"/>
        <v/>
      </c>
      <c r="D82" s="124" t="str">
        <f t="shared" ca="1" si="30"/>
        <v/>
      </c>
      <c r="E82" s="125" t="str">
        <f t="shared" ca="1" si="30"/>
        <v/>
      </c>
      <c r="F82" s="126" t="str">
        <f t="shared" ca="1" si="30"/>
        <v/>
      </c>
      <c r="G82" s="126" t="str">
        <f t="shared" ca="1" si="30"/>
        <v/>
      </c>
      <c r="H82" s="126" t="str">
        <f t="shared" ca="1" si="30"/>
        <v/>
      </c>
      <c r="I82" s="126" t="str">
        <f t="shared" ca="1" si="30"/>
        <v/>
      </c>
      <c r="J82" s="126" t="str">
        <f t="shared" ca="1" si="30"/>
        <v/>
      </c>
      <c r="K82" s="126" t="str">
        <f t="shared" ca="1" si="30"/>
        <v/>
      </c>
      <c r="L82" s="126" t="str">
        <f t="shared" ca="1" si="30"/>
        <v/>
      </c>
      <c r="M82" s="126" t="str">
        <f t="shared" ca="1" si="30"/>
        <v/>
      </c>
      <c r="N82" s="126" t="str">
        <f t="shared" ca="1" si="30"/>
        <v/>
      </c>
      <c r="O82" s="127" t="str">
        <f t="shared" ca="1" si="30"/>
        <v/>
      </c>
      <c r="P82" s="126" t="str">
        <f t="shared" ca="1" si="30"/>
        <v/>
      </c>
      <c r="Q82" s="126" t="e">
        <f t="shared" ca="1" si="27"/>
        <v>#VALUE!</v>
      </c>
      <c r="R82" s="126" t="e">
        <f t="shared" ca="1" si="27"/>
        <v>#VALUE!</v>
      </c>
      <c r="S82" s="126" t="e">
        <f t="shared" ca="1" si="27"/>
        <v>#VALUE!</v>
      </c>
      <c r="T82" s="126" t="e">
        <f t="shared" ca="1" si="27"/>
        <v>#VALUE!</v>
      </c>
      <c r="U82" s="126" t="str">
        <f t="shared" ca="1" si="27"/>
        <v/>
      </c>
      <c r="V82" s="126" t="str">
        <f t="shared" ca="1" si="27"/>
        <v/>
      </c>
      <c r="W82" s="128" t="str">
        <f t="shared" ca="1" si="27"/>
        <v/>
      </c>
      <c r="X82" s="285" t="str">
        <f t="shared" ca="1" si="27"/>
        <v/>
      </c>
      <c r="Y82" s="107" t="str">
        <f t="shared" ca="1" si="27"/>
        <v/>
      </c>
      <c r="Z82" s="128" t="str">
        <f t="shared" ca="1" si="27"/>
        <v/>
      </c>
      <c r="AA82" s="285" t="str">
        <f t="shared" ca="1" si="27"/>
        <v/>
      </c>
      <c r="AB82" s="107" t="str">
        <f t="shared" ca="1" si="27"/>
        <v/>
      </c>
      <c r="AC82" s="128" t="str">
        <f t="shared" ca="1" si="27"/>
        <v/>
      </c>
      <c r="AD82" s="285" t="str">
        <f t="shared" ca="1" si="28"/>
        <v/>
      </c>
      <c r="AE82" s="107" t="str">
        <f t="shared" ca="1" si="27"/>
        <v/>
      </c>
      <c r="AF82" s="128" t="str">
        <f t="shared" ca="1" si="29"/>
        <v/>
      </c>
      <c r="AG82" s="285" t="str">
        <f t="shared" ca="1" si="8"/>
        <v/>
      </c>
      <c r="AH82" s="107" t="str">
        <f t="shared" ca="1" si="29"/>
        <v/>
      </c>
      <c r="AI82" s="128" t="str">
        <f t="shared" ca="1" si="29"/>
        <v/>
      </c>
      <c r="AJ82" s="285" t="str">
        <f t="shared" ca="1" si="9"/>
        <v/>
      </c>
      <c r="AK82" s="107" t="str">
        <f t="shared" ca="1" si="29"/>
        <v/>
      </c>
      <c r="AL82" s="128" t="str">
        <f t="shared" ca="1" si="29"/>
        <v/>
      </c>
      <c r="AM82" s="285" t="str">
        <f t="shared" ca="1" si="10"/>
        <v/>
      </c>
      <c r="AN82" s="107" t="str">
        <f t="shared" ca="1" si="29"/>
        <v/>
      </c>
      <c r="AO82" s="128" t="str">
        <f t="shared" ca="1" si="29"/>
        <v/>
      </c>
      <c r="AP82" s="285" t="str">
        <f t="shared" ca="1" si="11"/>
        <v/>
      </c>
      <c r="AQ82" s="107" t="str">
        <f t="shared" ca="1" si="29"/>
        <v/>
      </c>
      <c r="AR82" s="128" t="str">
        <f t="shared" ca="1" si="29"/>
        <v/>
      </c>
      <c r="AS82" s="285" t="str">
        <f t="shared" ca="1" si="12"/>
        <v/>
      </c>
      <c r="AT82" s="107" t="str">
        <f t="shared" ca="1" si="29"/>
        <v/>
      </c>
      <c r="AU82" s="281" t="str">
        <f t="shared" ca="1" si="29"/>
        <v/>
      </c>
      <c r="AV82" s="130"/>
      <c r="AW82" s="106"/>
    </row>
    <row r="83" spans="1:49" s="131" customFormat="1" ht="30" hidden="1" customHeight="1" outlineLevel="1" x14ac:dyDescent="0.25">
      <c r="A83" s="122" t="str">
        <f t="shared" ca="1" si="30"/>
        <v/>
      </c>
      <c r="B83" s="122" t="str">
        <f t="shared" ca="1" si="30"/>
        <v xml:space="preserve">  </v>
      </c>
      <c r="C83" s="123" t="str">
        <f t="shared" ca="1" si="30"/>
        <v/>
      </c>
      <c r="D83" s="124" t="str">
        <f t="shared" ca="1" si="30"/>
        <v/>
      </c>
      <c r="E83" s="125" t="str">
        <f t="shared" ca="1" si="30"/>
        <v/>
      </c>
      <c r="F83" s="126" t="str">
        <f t="shared" ca="1" si="30"/>
        <v/>
      </c>
      <c r="G83" s="126" t="str">
        <f t="shared" ca="1" si="30"/>
        <v/>
      </c>
      <c r="H83" s="126" t="str">
        <f t="shared" ca="1" si="30"/>
        <v/>
      </c>
      <c r="I83" s="126" t="str">
        <f t="shared" ca="1" si="30"/>
        <v/>
      </c>
      <c r="J83" s="126" t="str">
        <f t="shared" ca="1" si="30"/>
        <v/>
      </c>
      <c r="K83" s="126" t="str">
        <f t="shared" ca="1" si="30"/>
        <v/>
      </c>
      <c r="L83" s="126" t="str">
        <f t="shared" ca="1" si="30"/>
        <v/>
      </c>
      <c r="M83" s="126" t="str">
        <f t="shared" ca="1" si="30"/>
        <v/>
      </c>
      <c r="N83" s="126" t="str">
        <f t="shared" ca="1" si="30"/>
        <v/>
      </c>
      <c r="O83" s="127" t="str">
        <f t="shared" ca="1" si="30"/>
        <v/>
      </c>
      <c r="P83" s="126" t="str">
        <f t="shared" ca="1" si="30"/>
        <v/>
      </c>
      <c r="Q83" s="126" t="e">
        <f t="shared" ca="1" si="27"/>
        <v>#VALUE!</v>
      </c>
      <c r="R83" s="126" t="e">
        <f t="shared" ca="1" si="27"/>
        <v>#VALUE!</v>
      </c>
      <c r="S83" s="126" t="e">
        <f t="shared" ca="1" si="27"/>
        <v>#VALUE!</v>
      </c>
      <c r="T83" s="126" t="e">
        <f t="shared" ca="1" si="27"/>
        <v>#VALUE!</v>
      </c>
      <c r="U83" s="126" t="str">
        <f t="shared" ca="1" si="27"/>
        <v/>
      </c>
      <c r="V83" s="126" t="str">
        <f t="shared" ca="1" si="27"/>
        <v/>
      </c>
      <c r="W83" s="128" t="str">
        <f t="shared" ca="1" si="27"/>
        <v/>
      </c>
      <c r="X83" s="285" t="str">
        <f t="shared" ca="1" si="27"/>
        <v/>
      </c>
      <c r="Y83" s="107" t="str">
        <f t="shared" ca="1" si="27"/>
        <v/>
      </c>
      <c r="Z83" s="128" t="str">
        <f t="shared" ca="1" si="27"/>
        <v/>
      </c>
      <c r="AA83" s="285" t="str">
        <f t="shared" ca="1" si="27"/>
        <v/>
      </c>
      <c r="AB83" s="107" t="str">
        <f t="shared" ca="1" si="27"/>
        <v/>
      </c>
      <c r="AC83" s="128" t="str">
        <f t="shared" ca="1" si="27"/>
        <v/>
      </c>
      <c r="AD83" s="285" t="str">
        <f t="shared" ca="1" si="28"/>
        <v/>
      </c>
      <c r="AE83" s="107" t="str">
        <f t="shared" ca="1" si="27"/>
        <v/>
      </c>
      <c r="AF83" s="128" t="str">
        <f t="shared" ca="1" si="29"/>
        <v/>
      </c>
      <c r="AG83" s="285" t="str">
        <f t="shared" ca="1" si="8"/>
        <v/>
      </c>
      <c r="AH83" s="107" t="str">
        <f t="shared" ca="1" si="29"/>
        <v/>
      </c>
      <c r="AI83" s="128" t="str">
        <f t="shared" ca="1" si="29"/>
        <v/>
      </c>
      <c r="AJ83" s="285" t="str">
        <f t="shared" ca="1" si="9"/>
        <v/>
      </c>
      <c r="AK83" s="107" t="str">
        <f t="shared" ca="1" si="29"/>
        <v/>
      </c>
      <c r="AL83" s="128" t="str">
        <f t="shared" ca="1" si="29"/>
        <v/>
      </c>
      <c r="AM83" s="285" t="str">
        <f t="shared" ca="1" si="10"/>
        <v/>
      </c>
      <c r="AN83" s="107" t="str">
        <f t="shared" ca="1" si="29"/>
        <v/>
      </c>
      <c r="AO83" s="128" t="str">
        <f t="shared" ca="1" si="29"/>
        <v/>
      </c>
      <c r="AP83" s="285" t="str">
        <f t="shared" ca="1" si="11"/>
        <v/>
      </c>
      <c r="AQ83" s="107" t="str">
        <f t="shared" ca="1" si="29"/>
        <v/>
      </c>
      <c r="AR83" s="128" t="str">
        <f t="shared" ca="1" si="29"/>
        <v/>
      </c>
      <c r="AS83" s="285" t="str">
        <f t="shared" ca="1" si="12"/>
        <v/>
      </c>
      <c r="AT83" s="107" t="str">
        <f t="shared" ca="1" si="29"/>
        <v/>
      </c>
      <c r="AU83" s="281" t="str">
        <f t="shared" ca="1" si="29"/>
        <v/>
      </c>
      <c r="AV83" s="130"/>
      <c r="AW83" s="106"/>
    </row>
    <row r="84" spans="1:49" s="131" customFormat="1" ht="30" hidden="1" customHeight="1" outlineLevel="1" x14ac:dyDescent="0.25">
      <c r="A84" s="122" t="str">
        <f t="shared" ca="1" si="30"/>
        <v/>
      </c>
      <c r="B84" s="122" t="str">
        <f t="shared" ca="1" si="30"/>
        <v xml:space="preserve">  </v>
      </c>
      <c r="C84" s="123" t="str">
        <f t="shared" ca="1" si="30"/>
        <v/>
      </c>
      <c r="D84" s="124" t="str">
        <f t="shared" ca="1" si="30"/>
        <v/>
      </c>
      <c r="E84" s="125" t="str">
        <f t="shared" ca="1" si="30"/>
        <v/>
      </c>
      <c r="F84" s="126" t="str">
        <f t="shared" ca="1" si="30"/>
        <v/>
      </c>
      <c r="G84" s="126" t="str">
        <f t="shared" ca="1" si="30"/>
        <v/>
      </c>
      <c r="H84" s="126" t="str">
        <f t="shared" ca="1" si="30"/>
        <v/>
      </c>
      <c r="I84" s="126" t="str">
        <f t="shared" ca="1" si="30"/>
        <v/>
      </c>
      <c r="J84" s="126" t="str">
        <f t="shared" ca="1" si="30"/>
        <v/>
      </c>
      <c r="K84" s="126" t="str">
        <f t="shared" ca="1" si="30"/>
        <v/>
      </c>
      <c r="L84" s="126" t="str">
        <f t="shared" ca="1" si="30"/>
        <v/>
      </c>
      <c r="M84" s="126" t="str">
        <f t="shared" ca="1" si="30"/>
        <v/>
      </c>
      <c r="N84" s="126" t="str">
        <f t="shared" ca="1" si="30"/>
        <v/>
      </c>
      <c r="O84" s="127" t="str">
        <f t="shared" ca="1" si="30"/>
        <v/>
      </c>
      <c r="P84" s="126" t="str">
        <f t="shared" ca="1" si="30"/>
        <v/>
      </c>
      <c r="Q84" s="126" t="e">
        <f t="shared" ca="1" si="27"/>
        <v>#VALUE!</v>
      </c>
      <c r="R84" s="126" t="e">
        <f t="shared" ca="1" si="27"/>
        <v>#VALUE!</v>
      </c>
      <c r="S84" s="126" t="e">
        <f t="shared" ca="1" si="27"/>
        <v>#VALUE!</v>
      </c>
      <c r="T84" s="126" t="e">
        <f t="shared" ca="1" si="27"/>
        <v>#VALUE!</v>
      </c>
      <c r="U84" s="126" t="str">
        <f t="shared" ca="1" si="27"/>
        <v/>
      </c>
      <c r="V84" s="126" t="str">
        <f t="shared" ca="1" si="27"/>
        <v/>
      </c>
      <c r="W84" s="128" t="str">
        <f t="shared" ca="1" si="27"/>
        <v/>
      </c>
      <c r="X84" s="285" t="str">
        <f t="shared" ca="1" si="27"/>
        <v/>
      </c>
      <c r="Y84" s="107" t="str">
        <f t="shared" ca="1" si="27"/>
        <v/>
      </c>
      <c r="Z84" s="128" t="str">
        <f t="shared" ca="1" si="27"/>
        <v/>
      </c>
      <c r="AA84" s="285" t="str">
        <f t="shared" ca="1" si="27"/>
        <v/>
      </c>
      <c r="AB84" s="107" t="str">
        <f t="shared" ca="1" si="27"/>
        <v/>
      </c>
      <c r="AC84" s="128" t="str">
        <f t="shared" ca="1" si="27"/>
        <v/>
      </c>
      <c r="AD84" s="285" t="str">
        <f t="shared" ca="1" si="28"/>
        <v/>
      </c>
      <c r="AE84" s="107" t="str">
        <f t="shared" ca="1" si="27"/>
        <v/>
      </c>
      <c r="AF84" s="128" t="str">
        <f t="shared" ca="1" si="29"/>
        <v/>
      </c>
      <c r="AG84" s="285" t="str">
        <f t="shared" ca="1" si="8"/>
        <v/>
      </c>
      <c r="AH84" s="107" t="str">
        <f t="shared" ca="1" si="29"/>
        <v/>
      </c>
      <c r="AI84" s="128" t="str">
        <f t="shared" ca="1" si="29"/>
        <v/>
      </c>
      <c r="AJ84" s="285" t="str">
        <f t="shared" ca="1" si="9"/>
        <v/>
      </c>
      <c r="AK84" s="107" t="str">
        <f t="shared" ca="1" si="29"/>
        <v/>
      </c>
      <c r="AL84" s="128" t="str">
        <f t="shared" ca="1" si="29"/>
        <v/>
      </c>
      <c r="AM84" s="285" t="str">
        <f t="shared" ca="1" si="10"/>
        <v/>
      </c>
      <c r="AN84" s="107" t="str">
        <f t="shared" ca="1" si="29"/>
        <v/>
      </c>
      <c r="AO84" s="128" t="str">
        <f t="shared" ca="1" si="29"/>
        <v/>
      </c>
      <c r="AP84" s="285" t="str">
        <f t="shared" ca="1" si="11"/>
        <v/>
      </c>
      <c r="AQ84" s="107" t="str">
        <f t="shared" ca="1" si="29"/>
        <v/>
      </c>
      <c r="AR84" s="128" t="str">
        <f t="shared" ca="1" si="29"/>
        <v/>
      </c>
      <c r="AS84" s="285" t="str">
        <f t="shared" ca="1" si="12"/>
        <v/>
      </c>
      <c r="AT84" s="107" t="str">
        <f t="shared" ca="1" si="29"/>
        <v/>
      </c>
      <c r="AU84" s="281" t="str">
        <f t="shared" ca="1" si="29"/>
        <v/>
      </c>
      <c r="AV84" s="130"/>
      <c r="AW84" s="106"/>
    </row>
    <row r="85" spans="1:49" s="131" customFormat="1" ht="30" hidden="1" customHeight="1" outlineLevel="1" x14ac:dyDescent="0.25">
      <c r="A85" s="122" t="str">
        <f t="shared" ca="1" si="30"/>
        <v/>
      </c>
      <c r="B85" s="122" t="str">
        <f t="shared" ca="1" si="30"/>
        <v xml:space="preserve">  </v>
      </c>
      <c r="C85" s="123" t="str">
        <f t="shared" ca="1" si="30"/>
        <v/>
      </c>
      <c r="D85" s="124" t="str">
        <f t="shared" ca="1" si="30"/>
        <v/>
      </c>
      <c r="E85" s="125" t="str">
        <f t="shared" ca="1" si="30"/>
        <v/>
      </c>
      <c r="F85" s="126" t="str">
        <f t="shared" ca="1" si="30"/>
        <v/>
      </c>
      <c r="G85" s="126" t="str">
        <f t="shared" ca="1" si="30"/>
        <v/>
      </c>
      <c r="H85" s="126" t="str">
        <f t="shared" ca="1" si="30"/>
        <v/>
      </c>
      <c r="I85" s="126" t="str">
        <f t="shared" ca="1" si="30"/>
        <v/>
      </c>
      <c r="J85" s="126" t="str">
        <f t="shared" ca="1" si="30"/>
        <v/>
      </c>
      <c r="K85" s="126" t="str">
        <f t="shared" ca="1" si="30"/>
        <v/>
      </c>
      <c r="L85" s="126" t="str">
        <f t="shared" ca="1" si="30"/>
        <v/>
      </c>
      <c r="M85" s="126" t="str">
        <f t="shared" ca="1" si="30"/>
        <v/>
      </c>
      <c r="N85" s="126" t="str">
        <f t="shared" ca="1" si="30"/>
        <v/>
      </c>
      <c r="O85" s="127" t="str">
        <f t="shared" ca="1" si="30"/>
        <v/>
      </c>
      <c r="P85" s="126" t="str">
        <f t="shared" ca="1" si="30"/>
        <v/>
      </c>
      <c r="Q85" s="126" t="e">
        <f t="shared" ca="1" si="27"/>
        <v>#VALUE!</v>
      </c>
      <c r="R85" s="126" t="e">
        <f t="shared" ca="1" si="27"/>
        <v>#VALUE!</v>
      </c>
      <c r="S85" s="126" t="e">
        <f t="shared" ca="1" si="27"/>
        <v>#VALUE!</v>
      </c>
      <c r="T85" s="126" t="e">
        <f t="shared" ca="1" si="27"/>
        <v>#VALUE!</v>
      </c>
      <c r="U85" s="126" t="str">
        <f t="shared" ca="1" si="27"/>
        <v/>
      </c>
      <c r="V85" s="126" t="str">
        <f t="shared" ca="1" si="27"/>
        <v/>
      </c>
      <c r="W85" s="128" t="str">
        <f t="shared" ca="1" si="27"/>
        <v/>
      </c>
      <c r="X85" s="285" t="str">
        <f t="shared" ca="1" si="27"/>
        <v/>
      </c>
      <c r="Y85" s="107" t="str">
        <f t="shared" ca="1" si="27"/>
        <v/>
      </c>
      <c r="Z85" s="128" t="str">
        <f t="shared" ca="1" si="27"/>
        <v/>
      </c>
      <c r="AA85" s="285" t="str">
        <f t="shared" ca="1" si="27"/>
        <v/>
      </c>
      <c r="AB85" s="107" t="str">
        <f t="shared" ca="1" si="27"/>
        <v/>
      </c>
      <c r="AC85" s="128" t="str">
        <f t="shared" ca="1" si="27"/>
        <v/>
      </c>
      <c r="AD85" s="285" t="str">
        <f t="shared" ca="1" si="28"/>
        <v/>
      </c>
      <c r="AE85" s="107" t="str">
        <f t="shared" ca="1" si="27"/>
        <v/>
      </c>
      <c r="AF85" s="128" t="str">
        <f t="shared" ca="1" si="29"/>
        <v/>
      </c>
      <c r="AG85" s="285" t="str">
        <f t="shared" ca="1" si="8"/>
        <v/>
      </c>
      <c r="AH85" s="107" t="str">
        <f t="shared" ca="1" si="29"/>
        <v/>
      </c>
      <c r="AI85" s="128" t="str">
        <f t="shared" ca="1" si="29"/>
        <v/>
      </c>
      <c r="AJ85" s="285" t="str">
        <f t="shared" ca="1" si="9"/>
        <v/>
      </c>
      <c r="AK85" s="107" t="str">
        <f t="shared" ca="1" si="29"/>
        <v/>
      </c>
      <c r="AL85" s="128" t="str">
        <f t="shared" ca="1" si="29"/>
        <v/>
      </c>
      <c r="AM85" s="285" t="str">
        <f t="shared" ca="1" si="10"/>
        <v/>
      </c>
      <c r="AN85" s="107" t="str">
        <f t="shared" ca="1" si="29"/>
        <v/>
      </c>
      <c r="AO85" s="128" t="str">
        <f t="shared" ca="1" si="29"/>
        <v/>
      </c>
      <c r="AP85" s="285" t="str">
        <f t="shared" ca="1" si="11"/>
        <v/>
      </c>
      <c r="AQ85" s="107" t="str">
        <f t="shared" ca="1" si="29"/>
        <v/>
      </c>
      <c r="AR85" s="128" t="str">
        <f t="shared" ca="1" si="29"/>
        <v/>
      </c>
      <c r="AS85" s="285" t="str">
        <f t="shared" ca="1" si="12"/>
        <v/>
      </c>
      <c r="AT85" s="107" t="str">
        <f t="shared" ca="1" si="29"/>
        <v/>
      </c>
      <c r="AU85" s="281" t="str">
        <f t="shared" ca="1" si="29"/>
        <v/>
      </c>
      <c r="AV85" s="130"/>
      <c r="AW85" s="106"/>
    </row>
    <row r="86" spans="1:49" s="131" customFormat="1" ht="30" hidden="1" customHeight="1" outlineLevel="1" x14ac:dyDescent="0.25">
      <c r="A86" s="122" t="str">
        <f t="shared" ca="1" si="30"/>
        <v/>
      </c>
      <c r="B86" s="122" t="str">
        <f t="shared" ca="1" si="30"/>
        <v xml:space="preserve">  </v>
      </c>
      <c r="C86" s="123" t="str">
        <f t="shared" ca="1" si="30"/>
        <v/>
      </c>
      <c r="D86" s="124" t="str">
        <f t="shared" ca="1" si="30"/>
        <v/>
      </c>
      <c r="E86" s="125" t="str">
        <f t="shared" ca="1" si="30"/>
        <v/>
      </c>
      <c r="F86" s="126" t="str">
        <f t="shared" ca="1" si="30"/>
        <v/>
      </c>
      <c r="G86" s="126" t="str">
        <f t="shared" ca="1" si="30"/>
        <v/>
      </c>
      <c r="H86" s="126" t="str">
        <f t="shared" ca="1" si="30"/>
        <v/>
      </c>
      <c r="I86" s="126" t="str">
        <f t="shared" ca="1" si="30"/>
        <v/>
      </c>
      <c r="J86" s="126" t="str">
        <f t="shared" ca="1" si="30"/>
        <v/>
      </c>
      <c r="K86" s="126" t="str">
        <f t="shared" ca="1" si="30"/>
        <v/>
      </c>
      <c r="L86" s="126" t="str">
        <f t="shared" ca="1" si="30"/>
        <v/>
      </c>
      <c r="M86" s="126" t="str">
        <f t="shared" ca="1" si="30"/>
        <v/>
      </c>
      <c r="N86" s="126" t="str">
        <f t="shared" ca="1" si="30"/>
        <v/>
      </c>
      <c r="O86" s="127" t="str">
        <f t="shared" ca="1" si="30"/>
        <v/>
      </c>
      <c r="P86" s="126" t="str">
        <f t="shared" ca="1" si="30"/>
        <v/>
      </c>
      <c r="Q86" s="126" t="e">
        <f t="shared" ca="1" si="27"/>
        <v>#VALUE!</v>
      </c>
      <c r="R86" s="126" t="e">
        <f t="shared" ca="1" si="27"/>
        <v>#VALUE!</v>
      </c>
      <c r="S86" s="126" t="e">
        <f t="shared" ca="1" si="27"/>
        <v>#VALUE!</v>
      </c>
      <c r="T86" s="126" t="e">
        <f t="shared" ca="1" si="27"/>
        <v>#VALUE!</v>
      </c>
      <c r="U86" s="126" t="str">
        <f t="shared" ca="1" si="27"/>
        <v/>
      </c>
      <c r="V86" s="126" t="str">
        <f t="shared" ca="1" si="27"/>
        <v/>
      </c>
      <c r="W86" s="128" t="str">
        <f t="shared" ca="1" si="27"/>
        <v/>
      </c>
      <c r="X86" s="285" t="str">
        <f t="shared" ca="1" si="27"/>
        <v/>
      </c>
      <c r="Y86" s="107" t="str">
        <f t="shared" ca="1" si="27"/>
        <v/>
      </c>
      <c r="Z86" s="128" t="str">
        <f t="shared" ca="1" si="27"/>
        <v/>
      </c>
      <c r="AA86" s="285" t="str">
        <f t="shared" ca="1" si="27"/>
        <v/>
      </c>
      <c r="AB86" s="107" t="str">
        <f t="shared" ca="1" si="27"/>
        <v/>
      </c>
      <c r="AC86" s="128" t="str">
        <f t="shared" ca="1" si="27"/>
        <v/>
      </c>
      <c r="AD86" s="285" t="str">
        <f t="shared" ca="1" si="28"/>
        <v/>
      </c>
      <c r="AE86" s="107" t="str">
        <f t="shared" ca="1" si="27"/>
        <v/>
      </c>
      <c r="AF86" s="128" t="str">
        <f t="shared" ca="1" si="29"/>
        <v/>
      </c>
      <c r="AG86" s="285" t="str">
        <f t="shared" ca="1" si="8"/>
        <v/>
      </c>
      <c r="AH86" s="107" t="str">
        <f t="shared" ca="1" si="29"/>
        <v/>
      </c>
      <c r="AI86" s="128" t="str">
        <f t="shared" ca="1" si="29"/>
        <v/>
      </c>
      <c r="AJ86" s="285" t="str">
        <f t="shared" ca="1" si="9"/>
        <v/>
      </c>
      <c r="AK86" s="107" t="str">
        <f t="shared" ca="1" si="29"/>
        <v/>
      </c>
      <c r="AL86" s="128" t="str">
        <f t="shared" ca="1" si="29"/>
        <v/>
      </c>
      <c r="AM86" s="285" t="str">
        <f t="shared" ca="1" si="10"/>
        <v/>
      </c>
      <c r="AN86" s="107" t="str">
        <f t="shared" ca="1" si="29"/>
        <v/>
      </c>
      <c r="AO86" s="128" t="str">
        <f t="shared" ca="1" si="29"/>
        <v/>
      </c>
      <c r="AP86" s="285" t="str">
        <f t="shared" ca="1" si="11"/>
        <v/>
      </c>
      <c r="AQ86" s="107" t="str">
        <f t="shared" ca="1" si="29"/>
        <v/>
      </c>
      <c r="AR86" s="128" t="str">
        <f t="shared" ca="1" si="29"/>
        <v/>
      </c>
      <c r="AS86" s="285" t="str">
        <f t="shared" ca="1" si="12"/>
        <v/>
      </c>
      <c r="AT86" s="107" t="str">
        <f t="shared" ca="1" si="29"/>
        <v/>
      </c>
      <c r="AU86" s="281" t="str">
        <f t="shared" ca="1" si="29"/>
        <v/>
      </c>
      <c r="AV86" s="130"/>
      <c r="AW86" s="106"/>
    </row>
    <row r="87" spans="1:49" s="131" customFormat="1" ht="30" hidden="1" customHeight="1" outlineLevel="1" x14ac:dyDescent="0.25">
      <c r="A87" s="122" t="str">
        <f t="shared" ca="1" si="30"/>
        <v/>
      </c>
      <c r="B87" s="122" t="str">
        <f t="shared" ca="1" si="30"/>
        <v xml:space="preserve">  </v>
      </c>
      <c r="C87" s="123" t="str">
        <f t="shared" ca="1" si="30"/>
        <v/>
      </c>
      <c r="D87" s="124" t="str">
        <f t="shared" ca="1" si="30"/>
        <v/>
      </c>
      <c r="E87" s="125" t="str">
        <f t="shared" ca="1" si="30"/>
        <v/>
      </c>
      <c r="F87" s="126" t="str">
        <f t="shared" ca="1" si="30"/>
        <v/>
      </c>
      <c r="G87" s="126" t="str">
        <f t="shared" ca="1" si="30"/>
        <v/>
      </c>
      <c r="H87" s="126" t="str">
        <f t="shared" ca="1" si="30"/>
        <v/>
      </c>
      <c r="I87" s="126" t="str">
        <f t="shared" ca="1" si="30"/>
        <v/>
      </c>
      <c r="J87" s="126" t="str">
        <f t="shared" ca="1" si="30"/>
        <v/>
      </c>
      <c r="K87" s="126" t="str">
        <f t="shared" ca="1" si="30"/>
        <v/>
      </c>
      <c r="L87" s="126" t="str">
        <f t="shared" ca="1" si="30"/>
        <v/>
      </c>
      <c r="M87" s="126" t="str">
        <f t="shared" ca="1" si="30"/>
        <v/>
      </c>
      <c r="N87" s="126" t="str">
        <f t="shared" ca="1" si="30"/>
        <v/>
      </c>
      <c r="O87" s="127" t="str">
        <f t="shared" ca="1" si="30"/>
        <v/>
      </c>
      <c r="P87" s="126" t="str">
        <f t="shared" ca="1" si="30"/>
        <v/>
      </c>
      <c r="Q87" s="126" t="e">
        <f t="shared" ca="1" si="27"/>
        <v>#VALUE!</v>
      </c>
      <c r="R87" s="126" t="e">
        <f t="shared" ca="1" si="27"/>
        <v>#VALUE!</v>
      </c>
      <c r="S87" s="126" t="e">
        <f t="shared" ca="1" si="27"/>
        <v>#VALUE!</v>
      </c>
      <c r="T87" s="126" t="e">
        <f t="shared" ca="1" si="27"/>
        <v>#VALUE!</v>
      </c>
      <c r="U87" s="126" t="str">
        <f t="shared" ca="1" si="27"/>
        <v/>
      </c>
      <c r="V87" s="126" t="str">
        <f t="shared" ca="1" si="27"/>
        <v/>
      </c>
      <c r="W87" s="128" t="str">
        <f t="shared" ca="1" si="27"/>
        <v/>
      </c>
      <c r="X87" s="285" t="str">
        <f t="shared" ca="1" si="27"/>
        <v/>
      </c>
      <c r="Y87" s="107" t="str">
        <f t="shared" ca="1" si="27"/>
        <v/>
      </c>
      <c r="Z87" s="128" t="str">
        <f t="shared" ca="1" si="27"/>
        <v/>
      </c>
      <c r="AA87" s="285" t="str">
        <f t="shared" ca="1" si="27"/>
        <v/>
      </c>
      <c r="AB87" s="107" t="str">
        <f t="shared" ca="1" si="27"/>
        <v/>
      </c>
      <c r="AC87" s="128" t="str">
        <f t="shared" ca="1" si="27"/>
        <v/>
      </c>
      <c r="AD87" s="285" t="str">
        <f t="shared" ca="1" si="28"/>
        <v/>
      </c>
      <c r="AE87" s="107" t="str">
        <f t="shared" ca="1" si="27"/>
        <v/>
      </c>
      <c r="AF87" s="128" t="str">
        <f t="shared" ca="1" si="29"/>
        <v/>
      </c>
      <c r="AG87" s="285" t="str">
        <f t="shared" ca="1" si="8"/>
        <v/>
      </c>
      <c r="AH87" s="107" t="str">
        <f t="shared" ca="1" si="29"/>
        <v/>
      </c>
      <c r="AI87" s="128" t="str">
        <f t="shared" ca="1" si="29"/>
        <v/>
      </c>
      <c r="AJ87" s="285" t="str">
        <f t="shared" ca="1" si="9"/>
        <v/>
      </c>
      <c r="AK87" s="107" t="str">
        <f t="shared" ca="1" si="29"/>
        <v/>
      </c>
      <c r="AL87" s="128" t="str">
        <f t="shared" ca="1" si="29"/>
        <v/>
      </c>
      <c r="AM87" s="285" t="str">
        <f t="shared" ca="1" si="10"/>
        <v/>
      </c>
      <c r="AN87" s="107" t="str">
        <f t="shared" ca="1" si="29"/>
        <v/>
      </c>
      <c r="AO87" s="128" t="str">
        <f t="shared" ca="1" si="29"/>
        <v/>
      </c>
      <c r="AP87" s="285" t="str">
        <f t="shared" ca="1" si="11"/>
        <v/>
      </c>
      <c r="AQ87" s="107" t="str">
        <f t="shared" ca="1" si="29"/>
        <v/>
      </c>
      <c r="AR87" s="128" t="str">
        <f t="shared" ca="1" si="29"/>
        <v/>
      </c>
      <c r="AS87" s="285" t="str">
        <f t="shared" ca="1" si="12"/>
        <v/>
      </c>
      <c r="AT87" s="107" t="str">
        <f t="shared" ca="1" si="29"/>
        <v/>
      </c>
      <c r="AU87" s="281" t="str">
        <f t="shared" ca="1" si="29"/>
        <v/>
      </c>
      <c r="AV87" s="130"/>
      <c r="AW87" s="106"/>
    </row>
    <row r="88" spans="1:49" s="131" customFormat="1" ht="30" hidden="1" customHeight="1" outlineLevel="1" x14ac:dyDescent="0.25">
      <c r="A88" s="122" t="str">
        <f t="shared" ca="1" si="30"/>
        <v/>
      </c>
      <c r="B88" s="122" t="str">
        <f t="shared" ca="1" si="30"/>
        <v xml:space="preserve">  </v>
      </c>
      <c r="C88" s="123" t="str">
        <f t="shared" ca="1" si="30"/>
        <v/>
      </c>
      <c r="D88" s="124" t="str">
        <f t="shared" ca="1" si="30"/>
        <v/>
      </c>
      <c r="E88" s="125" t="str">
        <f t="shared" ca="1" si="30"/>
        <v/>
      </c>
      <c r="F88" s="126" t="str">
        <f t="shared" ca="1" si="30"/>
        <v/>
      </c>
      <c r="G88" s="126" t="str">
        <f t="shared" ca="1" si="30"/>
        <v/>
      </c>
      <c r="H88" s="126" t="str">
        <f t="shared" ca="1" si="30"/>
        <v/>
      </c>
      <c r="I88" s="126" t="str">
        <f t="shared" ca="1" si="30"/>
        <v/>
      </c>
      <c r="J88" s="126" t="str">
        <f t="shared" ca="1" si="30"/>
        <v/>
      </c>
      <c r="K88" s="126" t="str">
        <f t="shared" ca="1" si="30"/>
        <v/>
      </c>
      <c r="L88" s="126" t="str">
        <f t="shared" ca="1" si="30"/>
        <v/>
      </c>
      <c r="M88" s="126" t="str">
        <f t="shared" ca="1" si="30"/>
        <v/>
      </c>
      <c r="N88" s="126" t="str">
        <f t="shared" ca="1" si="30"/>
        <v/>
      </c>
      <c r="O88" s="127" t="str">
        <f t="shared" ca="1" si="30"/>
        <v/>
      </c>
      <c r="P88" s="126" t="str">
        <f t="shared" ca="1" si="30"/>
        <v/>
      </c>
      <c r="Q88" s="126" t="e">
        <f t="shared" ca="1" si="27"/>
        <v>#VALUE!</v>
      </c>
      <c r="R88" s="126" t="e">
        <f t="shared" ca="1" si="27"/>
        <v>#VALUE!</v>
      </c>
      <c r="S88" s="126" t="e">
        <f t="shared" ca="1" si="27"/>
        <v>#VALUE!</v>
      </c>
      <c r="T88" s="126" t="e">
        <f t="shared" ca="1" si="27"/>
        <v>#VALUE!</v>
      </c>
      <c r="U88" s="126" t="str">
        <f t="shared" ca="1" si="27"/>
        <v/>
      </c>
      <c r="V88" s="126" t="str">
        <f t="shared" ca="1" si="27"/>
        <v/>
      </c>
      <c r="W88" s="128" t="str">
        <f t="shared" ca="1" si="27"/>
        <v/>
      </c>
      <c r="X88" s="285" t="str">
        <f t="shared" ca="1" si="27"/>
        <v/>
      </c>
      <c r="Y88" s="107" t="str">
        <f t="shared" ca="1" si="27"/>
        <v/>
      </c>
      <c r="Z88" s="128" t="str">
        <f t="shared" ca="1" si="27"/>
        <v/>
      </c>
      <c r="AA88" s="285" t="str">
        <f t="shared" ca="1" si="27"/>
        <v/>
      </c>
      <c r="AB88" s="107" t="str">
        <f t="shared" ca="1" si="27"/>
        <v/>
      </c>
      <c r="AC88" s="128" t="str">
        <f t="shared" ca="1" si="27"/>
        <v/>
      </c>
      <c r="AD88" s="285" t="str">
        <f t="shared" ca="1" si="28"/>
        <v/>
      </c>
      <c r="AE88" s="107" t="str">
        <f t="shared" ca="1" si="27"/>
        <v/>
      </c>
      <c r="AF88" s="128" t="str">
        <f t="shared" ca="1" si="29"/>
        <v/>
      </c>
      <c r="AG88" s="285" t="str">
        <f t="shared" ca="1" si="8"/>
        <v/>
      </c>
      <c r="AH88" s="107" t="str">
        <f t="shared" ca="1" si="29"/>
        <v/>
      </c>
      <c r="AI88" s="128" t="str">
        <f t="shared" ca="1" si="29"/>
        <v/>
      </c>
      <c r="AJ88" s="285" t="str">
        <f t="shared" ca="1" si="9"/>
        <v/>
      </c>
      <c r="AK88" s="107" t="str">
        <f t="shared" ca="1" si="29"/>
        <v/>
      </c>
      <c r="AL88" s="128" t="str">
        <f t="shared" ca="1" si="29"/>
        <v/>
      </c>
      <c r="AM88" s="285" t="str">
        <f t="shared" ca="1" si="10"/>
        <v/>
      </c>
      <c r="AN88" s="107" t="str">
        <f t="shared" ca="1" si="29"/>
        <v/>
      </c>
      <c r="AO88" s="128" t="str">
        <f t="shared" ca="1" si="29"/>
        <v/>
      </c>
      <c r="AP88" s="285" t="str">
        <f t="shared" ca="1" si="11"/>
        <v/>
      </c>
      <c r="AQ88" s="107" t="str">
        <f t="shared" ca="1" si="29"/>
        <v/>
      </c>
      <c r="AR88" s="128" t="str">
        <f t="shared" ca="1" si="29"/>
        <v/>
      </c>
      <c r="AS88" s="285" t="str">
        <f t="shared" ca="1" si="12"/>
        <v/>
      </c>
      <c r="AT88" s="107" t="str">
        <f t="shared" ca="1" si="29"/>
        <v/>
      </c>
      <c r="AU88" s="281" t="str">
        <f t="shared" ca="1" si="29"/>
        <v/>
      </c>
      <c r="AV88" s="130"/>
      <c r="AW88" s="106"/>
    </row>
    <row r="89" spans="1:49" s="131" customFormat="1" ht="30" hidden="1" customHeight="1" outlineLevel="1" x14ac:dyDescent="0.25">
      <c r="A89" s="122" t="str">
        <f t="shared" ca="1" si="30"/>
        <v/>
      </c>
      <c r="B89" s="122" t="str">
        <f t="shared" ca="1" si="30"/>
        <v xml:space="preserve">  </v>
      </c>
      <c r="C89" s="123" t="str">
        <f t="shared" ca="1" si="30"/>
        <v/>
      </c>
      <c r="D89" s="124" t="str">
        <f t="shared" ca="1" si="30"/>
        <v/>
      </c>
      <c r="E89" s="125" t="str">
        <f t="shared" ca="1" si="30"/>
        <v/>
      </c>
      <c r="F89" s="126" t="str">
        <f t="shared" ca="1" si="30"/>
        <v/>
      </c>
      <c r="G89" s="126" t="str">
        <f t="shared" ca="1" si="30"/>
        <v/>
      </c>
      <c r="H89" s="126" t="str">
        <f t="shared" ca="1" si="30"/>
        <v/>
      </c>
      <c r="I89" s="126" t="str">
        <f t="shared" ca="1" si="30"/>
        <v/>
      </c>
      <c r="J89" s="126" t="str">
        <f t="shared" ca="1" si="30"/>
        <v/>
      </c>
      <c r="K89" s="126" t="str">
        <f t="shared" ca="1" si="30"/>
        <v/>
      </c>
      <c r="L89" s="126" t="str">
        <f t="shared" ca="1" si="30"/>
        <v/>
      </c>
      <c r="M89" s="126" t="str">
        <f t="shared" ca="1" si="30"/>
        <v/>
      </c>
      <c r="N89" s="126" t="str">
        <f t="shared" ca="1" si="30"/>
        <v/>
      </c>
      <c r="O89" s="127" t="str">
        <f t="shared" ca="1" si="30"/>
        <v/>
      </c>
      <c r="P89" s="126" t="str">
        <f t="shared" ca="1" si="30"/>
        <v/>
      </c>
      <c r="Q89" s="126" t="e">
        <f t="shared" ca="1" si="27"/>
        <v>#VALUE!</v>
      </c>
      <c r="R89" s="126" t="e">
        <f t="shared" ca="1" si="27"/>
        <v>#VALUE!</v>
      </c>
      <c r="S89" s="126" t="e">
        <f t="shared" ca="1" si="27"/>
        <v>#VALUE!</v>
      </c>
      <c r="T89" s="126" t="e">
        <f t="shared" ca="1" si="27"/>
        <v>#VALUE!</v>
      </c>
      <c r="U89" s="126" t="str">
        <f t="shared" ca="1" si="27"/>
        <v/>
      </c>
      <c r="V89" s="126" t="str">
        <f t="shared" ca="1" si="27"/>
        <v/>
      </c>
      <c r="W89" s="128" t="str">
        <f t="shared" ca="1" si="27"/>
        <v/>
      </c>
      <c r="X89" s="285" t="str">
        <f t="shared" ca="1" si="27"/>
        <v/>
      </c>
      <c r="Y89" s="107" t="str">
        <f t="shared" ca="1" si="27"/>
        <v/>
      </c>
      <c r="Z89" s="128" t="str">
        <f t="shared" ca="1" si="27"/>
        <v/>
      </c>
      <c r="AA89" s="285" t="str">
        <f t="shared" ca="1" si="27"/>
        <v/>
      </c>
      <c r="AB89" s="107" t="str">
        <f t="shared" ca="1" si="27"/>
        <v/>
      </c>
      <c r="AC89" s="128" t="str">
        <f t="shared" ca="1" si="27"/>
        <v/>
      </c>
      <c r="AD89" s="285" t="str">
        <f t="shared" ca="1" si="28"/>
        <v/>
      </c>
      <c r="AE89" s="107" t="str">
        <f t="shared" ca="1" si="27"/>
        <v/>
      </c>
      <c r="AF89" s="128" t="str">
        <f t="shared" ca="1" si="29"/>
        <v/>
      </c>
      <c r="AG89" s="285" t="str">
        <f t="shared" ca="1" si="8"/>
        <v/>
      </c>
      <c r="AH89" s="107" t="str">
        <f t="shared" ca="1" si="29"/>
        <v/>
      </c>
      <c r="AI89" s="128" t="str">
        <f t="shared" ca="1" si="29"/>
        <v/>
      </c>
      <c r="AJ89" s="285" t="str">
        <f t="shared" ca="1" si="9"/>
        <v/>
      </c>
      <c r="AK89" s="107" t="str">
        <f t="shared" ca="1" si="29"/>
        <v/>
      </c>
      <c r="AL89" s="128" t="str">
        <f t="shared" ca="1" si="29"/>
        <v/>
      </c>
      <c r="AM89" s="285" t="str">
        <f t="shared" ca="1" si="10"/>
        <v/>
      </c>
      <c r="AN89" s="107" t="str">
        <f t="shared" ca="1" si="29"/>
        <v/>
      </c>
      <c r="AO89" s="128" t="str">
        <f t="shared" ca="1" si="29"/>
        <v/>
      </c>
      <c r="AP89" s="285" t="str">
        <f t="shared" ca="1" si="11"/>
        <v/>
      </c>
      <c r="AQ89" s="107" t="str">
        <f t="shared" ca="1" si="29"/>
        <v/>
      </c>
      <c r="AR89" s="128" t="str">
        <f t="shared" ca="1" si="29"/>
        <v/>
      </c>
      <c r="AS89" s="285" t="str">
        <f t="shared" ca="1" si="12"/>
        <v/>
      </c>
      <c r="AT89" s="107" t="str">
        <f t="shared" ca="1" si="29"/>
        <v/>
      </c>
      <c r="AU89" s="281" t="str">
        <f t="shared" ca="1" si="29"/>
        <v/>
      </c>
      <c r="AV89" s="130"/>
      <c r="AW89" s="106"/>
    </row>
    <row r="90" spans="1:49" s="131" customFormat="1" ht="30" hidden="1" customHeight="1" outlineLevel="1" x14ac:dyDescent="0.25">
      <c r="A90" s="122" t="str">
        <f t="shared" ca="1" si="30"/>
        <v/>
      </c>
      <c r="B90" s="122" t="str">
        <f t="shared" ca="1" si="30"/>
        <v xml:space="preserve">  </v>
      </c>
      <c r="C90" s="123" t="str">
        <f t="shared" ca="1" si="30"/>
        <v/>
      </c>
      <c r="D90" s="124" t="str">
        <f t="shared" ca="1" si="30"/>
        <v/>
      </c>
      <c r="E90" s="125" t="str">
        <f t="shared" ca="1" si="30"/>
        <v/>
      </c>
      <c r="F90" s="126" t="str">
        <f t="shared" ca="1" si="30"/>
        <v/>
      </c>
      <c r="G90" s="126" t="str">
        <f t="shared" ca="1" si="30"/>
        <v/>
      </c>
      <c r="H90" s="126" t="str">
        <f t="shared" ca="1" si="30"/>
        <v/>
      </c>
      <c r="I90" s="126" t="str">
        <f t="shared" ca="1" si="30"/>
        <v/>
      </c>
      <c r="J90" s="126" t="str">
        <f t="shared" ca="1" si="30"/>
        <v/>
      </c>
      <c r="K90" s="126" t="str">
        <f t="shared" ca="1" si="30"/>
        <v/>
      </c>
      <c r="L90" s="126" t="str">
        <f t="shared" ca="1" si="30"/>
        <v/>
      </c>
      <c r="M90" s="126" t="str">
        <f t="shared" ca="1" si="30"/>
        <v/>
      </c>
      <c r="N90" s="126" t="str">
        <f t="shared" ca="1" si="30"/>
        <v/>
      </c>
      <c r="O90" s="127" t="str">
        <f t="shared" ca="1" si="30"/>
        <v/>
      </c>
      <c r="P90" s="126" t="str">
        <f t="shared" ca="1" si="30"/>
        <v/>
      </c>
      <c r="Q90" s="126" t="e">
        <f t="shared" ca="1" si="27"/>
        <v>#VALUE!</v>
      </c>
      <c r="R90" s="126" t="e">
        <f t="shared" ca="1" si="27"/>
        <v>#VALUE!</v>
      </c>
      <c r="S90" s="126" t="e">
        <f t="shared" ca="1" si="27"/>
        <v>#VALUE!</v>
      </c>
      <c r="T90" s="126" t="e">
        <f t="shared" ca="1" si="27"/>
        <v>#VALUE!</v>
      </c>
      <c r="U90" s="126" t="str">
        <f t="shared" ca="1" si="27"/>
        <v/>
      </c>
      <c r="V90" s="126" t="str">
        <f t="shared" ca="1" si="27"/>
        <v/>
      </c>
      <c r="W90" s="128" t="str">
        <f t="shared" ca="1" si="27"/>
        <v/>
      </c>
      <c r="X90" s="285" t="str">
        <f t="shared" ca="1" si="27"/>
        <v/>
      </c>
      <c r="Y90" s="107" t="str">
        <f t="shared" ca="1" si="27"/>
        <v/>
      </c>
      <c r="Z90" s="128" t="str">
        <f t="shared" ca="1" si="27"/>
        <v/>
      </c>
      <c r="AA90" s="285" t="str">
        <f t="shared" ca="1" si="27"/>
        <v/>
      </c>
      <c r="AB90" s="107" t="str">
        <f t="shared" ca="1" si="27"/>
        <v/>
      </c>
      <c r="AC90" s="128" t="str">
        <f t="shared" ca="1" si="27"/>
        <v/>
      </c>
      <c r="AD90" s="285" t="str">
        <f t="shared" ca="1" si="28"/>
        <v/>
      </c>
      <c r="AE90" s="107" t="str">
        <f t="shared" ca="1" si="27"/>
        <v/>
      </c>
      <c r="AF90" s="128" t="str">
        <f t="shared" ca="1" si="29"/>
        <v/>
      </c>
      <c r="AG90" s="285" t="str">
        <f t="shared" ca="1" si="8"/>
        <v/>
      </c>
      <c r="AH90" s="107" t="str">
        <f t="shared" ca="1" si="29"/>
        <v/>
      </c>
      <c r="AI90" s="128" t="str">
        <f t="shared" ca="1" si="29"/>
        <v/>
      </c>
      <c r="AJ90" s="285" t="str">
        <f t="shared" ca="1" si="9"/>
        <v/>
      </c>
      <c r="AK90" s="107" t="str">
        <f t="shared" ca="1" si="29"/>
        <v/>
      </c>
      <c r="AL90" s="128" t="str">
        <f t="shared" ca="1" si="29"/>
        <v/>
      </c>
      <c r="AM90" s="285" t="str">
        <f t="shared" ca="1" si="10"/>
        <v/>
      </c>
      <c r="AN90" s="107" t="str">
        <f t="shared" ca="1" si="29"/>
        <v/>
      </c>
      <c r="AO90" s="128" t="str">
        <f t="shared" ca="1" si="29"/>
        <v/>
      </c>
      <c r="AP90" s="285" t="str">
        <f t="shared" ca="1" si="11"/>
        <v/>
      </c>
      <c r="AQ90" s="107" t="str">
        <f t="shared" ca="1" si="29"/>
        <v/>
      </c>
      <c r="AR90" s="128" t="str">
        <f t="shared" ca="1" si="29"/>
        <v/>
      </c>
      <c r="AS90" s="285" t="str">
        <f t="shared" ca="1" si="12"/>
        <v/>
      </c>
      <c r="AT90" s="107" t="str">
        <f t="shared" ca="1" si="29"/>
        <v/>
      </c>
      <c r="AU90" s="281" t="str">
        <f t="shared" ca="1" si="29"/>
        <v/>
      </c>
      <c r="AV90" s="130"/>
      <c r="AW90" s="106"/>
    </row>
    <row r="91" spans="1:49" s="131" customFormat="1" ht="30" hidden="1" customHeight="1" outlineLevel="1" x14ac:dyDescent="0.25">
      <c r="A91" s="122" t="str">
        <f t="shared" ca="1" si="30"/>
        <v/>
      </c>
      <c r="B91" s="122" t="str">
        <f t="shared" ca="1" si="30"/>
        <v xml:space="preserve">  </v>
      </c>
      <c r="C91" s="123" t="str">
        <f t="shared" ca="1" si="30"/>
        <v/>
      </c>
      <c r="D91" s="124" t="str">
        <f t="shared" ca="1" si="30"/>
        <v/>
      </c>
      <c r="E91" s="125" t="str">
        <f t="shared" ca="1" si="30"/>
        <v/>
      </c>
      <c r="F91" s="126" t="str">
        <f t="shared" ca="1" si="30"/>
        <v/>
      </c>
      <c r="G91" s="126" t="str">
        <f t="shared" ca="1" si="30"/>
        <v/>
      </c>
      <c r="H91" s="126" t="str">
        <f t="shared" ca="1" si="30"/>
        <v/>
      </c>
      <c r="I91" s="126" t="str">
        <f t="shared" ca="1" si="30"/>
        <v/>
      </c>
      <c r="J91" s="126" t="str">
        <f t="shared" ca="1" si="30"/>
        <v/>
      </c>
      <c r="K91" s="126" t="str">
        <f t="shared" ca="1" si="30"/>
        <v/>
      </c>
      <c r="L91" s="126" t="str">
        <f t="shared" ca="1" si="30"/>
        <v/>
      </c>
      <c r="M91" s="126" t="str">
        <f t="shared" ca="1" si="30"/>
        <v/>
      </c>
      <c r="N91" s="126" t="str">
        <f t="shared" ca="1" si="30"/>
        <v/>
      </c>
      <c r="O91" s="127" t="str">
        <f t="shared" ca="1" si="30"/>
        <v/>
      </c>
      <c r="P91" s="126" t="str">
        <f t="shared" ca="1" si="30"/>
        <v/>
      </c>
      <c r="Q91" s="126" t="e">
        <f t="shared" ca="1" si="27"/>
        <v>#VALUE!</v>
      </c>
      <c r="R91" s="126" t="e">
        <f t="shared" ca="1" si="27"/>
        <v>#VALUE!</v>
      </c>
      <c r="S91" s="126" t="e">
        <f t="shared" ca="1" si="27"/>
        <v>#VALUE!</v>
      </c>
      <c r="T91" s="126" t="e">
        <f t="shared" ca="1" si="27"/>
        <v>#VALUE!</v>
      </c>
      <c r="U91" s="126" t="str">
        <f t="shared" ca="1" si="27"/>
        <v/>
      </c>
      <c r="V91" s="126" t="str">
        <f t="shared" ca="1" si="27"/>
        <v/>
      </c>
      <c r="W91" s="128" t="str">
        <f t="shared" ca="1" si="27"/>
        <v/>
      </c>
      <c r="X91" s="285" t="str">
        <f t="shared" ca="1" si="27"/>
        <v/>
      </c>
      <c r="Y91" s="107" t="str">
        <f t="shared" ca="1" si="27"/>
        <v/>
      </c>
      <c r="Z91" s="128" t="str">
        <f t="shared" ca="1" si="27"/>
        <v/>
      </c>
      <c r="AA91" s="285" t="str">
        <f t="shared" ca="1" si="27"/>
        <v/>
      </c>
      <c r="AB91" s="107" t="str">
        <f t="shared" ca="1" si="27"/>
        <v/>
      </c>
      <c r="AC91" s="128" t="str">
        <f t="shared" ca="1" si="27"/>
        <v/>
      </c>
      <c r="AD91" s="285" t="str">
        <f t="shared" ca="1" si="28"/>
        <v/>
      </c>
      <c r="AE91" s="107" t="str">
        <f t="shared" ca="1" si="27"/>
        <v/>
      </c>
      <c r="AF91" s="128" t="str">
        <f t="shared" ca="1" si="29"/>
        <v/>
      </c>
      <c r="AG91" s="285" t="str">
        <f t="shared" ref="AG91:AG95" ca="1" si="31">IF(INDIRECT("Calc!R"&amp;ROW()&amp;"C"&amp;COLUMN(),0)=0,"",INDIRECT("Calc!R"&amp;ROW()&amp;"C"&amp;COLUMN(),0))</f>
        <v/>
      </c>
      <c r="AH91" s="107" t="str">
        <f t="shared" ca="1" si="29"/>
        <v/>
      </c>
      <c r="AI91" s="128" t="str">
        <f t="shared" ca="1" si="29"/>
        <v/>
      </c>
      <c r="AJ91" s="285" t="str">
        <f t="shared" ref="AJ91:AJ95" ca="1" si="32">IF(INDIRECT("Calc!R"&amp;ROW()&amp;"C"&amp;COLUMN(),0)=0,"",INDIRECT("Calc!R"&amp;ROW()&amp;"C"&amp;COLUMN(),0))</f>
        <v/>
      </c>
      <c r="AK91" s="107" t="str">
        <f t="shared" ca="1" si="29"/>
        <v/>
      </c>
      <c r="AL91" s="128" t="str">
        <f t="shared" ca="1" si="29"/>
        <v/>
      </c>
      <c r="AM91" s="285" t="str">
        <f t="shared" ref="AM91:AM95" ca="1" si="33">IF(INDIRECT("Calc!R"&amp;ROW()&amp;"C"&amp;COLUMN(),0)=0,"",INDIRECT("Calc!R"&amp;ROW()&amp;"C"&amp;COLUMN(),0))</f>
        <v/>
      </c>
      <c r="AN91" s="107" t="str">
        <f t="shared" ca="1" si="29"/>
        <v/>
      </c>
      <c r="AO91" s="128" t="str">
        <f t="shared" ca="1" si="29"/>
        <v/>
      </c>
      <c r="AP91" s="285" t="str">
        <f t="shared" ref="AP91:AP95" ca="1" si="34">IF(INDIRECT("Calc!R"&amp;ROW()&amp;"C"&amp;COLUMN(),0)=0,"",INDIRECT("Calc!R"&amp;ROW()&amp;"C"&amp;COLUMN(),0))</f>
        <v/>
      </c>
      <c r="AQ91" s="107" t="str">
        <f t="shared" ca="1" si="29"/>
        <v/>
      </c>
      <c r="AR91" s="128" t="str">
        <f t="shared" ca="1" si="29"/>
        <v/>
      </c>
      <c r="AS91" s="285" t="str">
        <f t="shared" ref="AS91:AS95" ca="1" si="35">IF(INDIRECT("Calc!R"&amp;ROW()&amp;"C"&amp;COLUMN(),0)=0,"",INDIRECT("Calc!R"&amp;ROW()&amp;"C"&amp;COLUMN(),0))</f>
        <v/>
      </c>
      <c r="AT91" s="107" t="str">
        <f t="shared" ca="1" si="29"/>
        <v/>
      </c>
      <c r="AU91" s="281" t="str">
        <f t="shared" ca="1" si="29"/>
        <v/>
      </c>
      <c r="AV91" s="130"/>
      <c r="AW91" s="106"/>
    </row>
    <row r="92" spans="1:49" s="131" customFormat="1" ht="30" hidden="1" customHeight="1" outlineLevel="1" x14ac:dyDescent="0.25">
      <c r="A92" s="122" t="str">
        <f t="shared" ca="1" si="30"/>
        <v/>
      </c>
      <c r="B92" s="122" t="str">
        <f t="shared" ca="1" si="30"/>
        <v xml:space="preserve">  </v>
      </c>
      <c r="C92" s="123" t="str">
        <f t="shared" ca="1" si="30"/>
        <v/>
      </c>
      <c r="D92" s="124" t="str">
        <f t="shared" ca="1" si="30"/>
        <v/>
      </c>
      <c r="E92" s="125" t="str">
        <f t="shared" ca="1" si="30"/>
        <v/>
      </c>
      <c r="F92" s="126" t="str">
        <f t="shared" ca="1" si="30"/>
        <v/>
      </c>
      <c r="G92" s="126" t="str">
        <f t="shared" ca="1" si="30"/>
        <v/>
      </c>
      <c r="H92" s="126" t="str">
        <f t="shared" ca="1" si="30"/>
        <v/>
      </c>
      <c r="I92" s="126" t="str">
        <f t="shared" ca="1" si="30"/>
        <v/>
      </c>
      <c r="J92" s="126" t="str">
        <f t="shared" ca="1" si="30"/>
        <v/>
      </c>
      <c r="K92" s="126" t="str">
        <f t="shared" ca="1" si="30"/>
        <v/>
      </c>
      <c r="L92" s="126" t="str">
        <f t="shared" ca="1" si="30"/>
        <v/>
      </c>
      <c r="M92" s="126" t="str">
        <f t="shared" ca="1" si="30"/>
        <v/>
      </c>
      <c r="N92" s="126" t="str">
        <f t="shared" ca="1" si="30"/>
        <v/>
      </c>
      <c r="O92" s="127" t="str">
        <f t="shared" ca="1" si="30"/>
        <v/>
      </c>
      <c r="P92" s="126" t="str">
        <f t="shared" ca="1" si="30"/>
        <v/>
      </c>
      <c r="Q92" s="126" t="e">
        <f t="shared" ca="1" si="27"/>
        <v>#VALUE!</v>
      </c>
      <c r="R92" s="126" t="e">
        <f t="shared" ca="1" si="27"/>
        <v>#VALUE!</v>
      </c>
      <c r="S92" s="126" t="e">
        <f t="shared" ca="1" si="27"/>
        <v>#VALUE!</v>
      </c>
      <c r="T92" s="126" t="e">
        <f t="shared" ca="1" si="27"/>
        <v>#VALUE!</v>
      </c>
      <c r="U92" s="126" t="str">
        <f t="shared" ca="1" si="27"/>
        <v/>
      </c>
      <c r="V92" s="126" t="str">
        <f t="shared" ca="1" si="27"/>
        <v/>
      </c>
      <c r="W92" s="128" t="str">
        <f t="shared" ca="1" si="27"/>
        <v/>
      </c>
      <c r="X92" s="285" t="str">
        <f t="shared" ca="1" si="27"/>
        <v/>
      </c>
      <c r="Y92" s="107" t="str">
        <f t="shared" ca="1" si="27"/>
        <v/>
      </c>
      <c r="Z92" s="128" t="str">
        <f t="shared" ca="1" si="27"/>
        <v/>
      </c>
      <c r="AA92" s="285" t="str">
        <f t="shared" ca="1" si="27"/>
        <v/>
      </c>
      <c r="AB92" s="107" t="str">
        <f t="shared" ca="1" si="27"/>
        <v/>
      </c>
      <c r="AC92" s="128" t="str">
        <f t="shared" ca="1" si="27"/>
        <v/>
      </c>
      <c r="AD92" s="285" t="str">
        <f t="shared" ca="1" si="28"/>
        <v/>
      </c>
      <c r="AE92" s="107" t="str">
        <f t="shared" ca="1" si="27"/>
        <v/>
      </c>
      <c r="AF92" s="128" t="str">
        <f t="shared" ca="1" si="29"/>
        <v/>
      </c>
      <c r="AG92" s="285" t="str">
        <f t="shared" ca="1" si="31"/>
        <v/>
      </c>
      <c r="AH92" s="107" t="str">
        <f t="shared" ca="1" si="29"/>
        <v/>
      </c>
      <c r="AI92" s="128" t="str">
        <f t="shared" ca="1" si="29"/>
        <v/>
      </c>
      <c r="AJ92" s="285" t="str">
        <f t="shared" ca="1" si="32"/>
        <v/>
      </c>
      <c r="AK92" s="107" t="str">
        <f t="shared" ca="1" si="29"/>
        <v/>
      </c>
      <c r="AL92" s="128" t="str">
        <f t="shared" ca="1" si="29"/>
        <v/>
      </c>
      <c r="AM92" s="285" t="str">
        <f t="shared" ca="1" si="33"/>
        <v/>
      </c>
      <c r="AN92" s="107" t="str">
        <f t="shared" ca="1" si="29"/>
        <v/>
      </c>
      <c r="AO92" s="128" t="str">
        <f t="shared" ca="1" si="29"/>
        <v/>
      </c>
      <c r="AP92" s="285" t="str">
        <f t="shared" ca="1" si="34"/>
        <v/>
      </c>
      <c r="AQ92" s="107" t="str">
        <f t="shared" ca="1" si="29"/>
        <v/>
      </c>
      <c r="AR92" s="128" t="str">
        <f t="shared" ca="1" si="29"/>
        <v/>
      </c>
      <c r="AS92" s="285" t="str">
        <f t="shared" ca="1" si="35"/>
        <v/>
      </c>
      <c r="AT92" s="107" t="str">
        <f t="shared" ca="1" si="29"/>
        <v/>
      </c>
      <c r="AU92" s="281" t="str">
        <f t="shared" ca="1" si="29"/>
        <v/>
      </c>
      <c r="AV92" s="130"/>
      <c r="AW92" s="106"/>
    </row>
    <row r="93" spans="1:49" s="131" customFormat="1" ht="30" hidden="1" customHeight="1" outlineLevel="1" x14ac:dyDescent="0.25">
      <c r="A93" s="122" t="str">
        <f t="shared" ca="1" si="30"/>
        <v/>
      </c>
      <c r="B93" s="122" t="str">
        <f t="shared" ca="1" si="30"/>
        <v xml:space="preserve">  </v>
      </c>
      <c r="C93" s="123" t="str">
        <f t="shared" ca="1" si="30"/>
        <v/>
      </c>
      <c r="D93" s="124" t="str">
        <f t="shared" ca="1" si="30"/>
        <v/>
      </c>
      <c r="E93" s="125" t="str">
        <f t="shared" ca="1" si="30"/>
        <v/>
      </c>
      <c r="F93" s="126" t="str">
        <f t="shared" ca="1" si="30"/>
        <v/>
      </c>
      <c r="G93" s="126" t="str">
        <f t="shared" ca="1" si="30"/>
        <v/>
      </c>
      <c r="H93" s="126" t="str">
        <f t="shared" ca="1" si="30"/>
        <v/>
      </c>
      <c r="I93" s="126" t="str">
        <f t="shared" ca="1" si="30"/>
        <v/>
      </c>
      <c r="J93" s="126" t="str">
        <f t="shared" ca="1" si="30"/>
        <v/>
      </c>
      <c r="K93" s="126" t="str">
        <f t="shared" ca="1" si="30"/>
        <v/>
      </c>
      <c r="L93" s="126" t="str">
        <f t="shared" ca="1" si="30"/>
        <v/>
      </c>
      <c r="M93" s="126" t="str">
        <f t="shared" ca="1" si="30"/>
        <v/>
      </c>
      <c r="N93" s="126" t="str">
        <f t="shared" ca="1" si="30"/>
        <v/>
      </c>
      <c r="O93" s="127" t="str">
        <f t="shared" ca="1" si="30"/>
        <v/>
      </c>
      <c r="P93" s="126" t="str">
        <f t="shared" ca="1" si="30"/>
        <v/>
      </c>
      <c r="Q93" s="126" t="e">
        <f t="shared" ca="1" si="27"/>
        <v>#VALUE!</v>
      </c>
      <c r="R93" s="126" t="e">
        <f t="shared" ca="1" si="27"/>
        <v>#VALUE!</v>
      </c>
      <c r="S93" s="126" t="e">
        <f t="shared" ca="1" si="27"/>
        <v>#VALUE!</v>
      </c>
      <c r="T93" s="126" t="e">
        <f t="shared" ca="1" si="27"/>
        <v>#VALUE!</v>
      </c>
      <c r="U93" s="126" t="str">
        <f t="shared" ca="1" si="27"/>
        <v/>
      </c>
      <c r="V93" s="126" t="str">
        <f t="shared" ca="1" si="27"/>
        <v/>
      </c>
      <c r="W93" s="128" t="str">
        <f t="shared" ca="1" si="27"/>
        <v/>
      </c>
      <c r="X93" s="285" t="str">
        <f t="shared" ca="1" si="27"/>
        <v/>
      </c>
      <c r="Y93" s="107" t="str">
        <f t="shared" ca="1" si="27"/>
        <v/>
      </c>
      <c r="Z93" s="128" t="str">
        <f t="shared" ca="1" si="27"/>
        <v/>
      </c>
      <c r="AA93" s="285" t="str">
        <f t="shared" ca="1" si="27"/>
        <v/>
      </c>
      <c r="AB93" s="107" t="str">
        <f t="shared" ca="1" si="27"/>
        <v/>
      </c>
      <c r="AC93" s="128" t="str">
        <f t="shared" ca="1" si="27"/>
        <v/>
      </c>
      <c r="AD93" s="285" t="str">
        <f t="shared" ca="1" si="28"/>
        <v/>
      </c>
      <c r="AE93" s="107" t="str">
        <f t="shared" ca="1" si="27"/>
        <v/>
      </c>
      <c r="AF93" s="128" t="str">
        <f t="shared" ca="1" si="29"/>
        <v/>
      </c>
      <c r="AG93" s="285" t="str">
        <f t="shared" ca="1" si="31"/>
        <v/>
      </c>
      <c r="AH93" s="107" t="str">
        <f t="shared" ca="1" si="29"/>
        <v/>
      </c>
      <c r="AI93" s="128" t="str">
        <f t="shared" ca="1" si="29"/>
        <v/>
      </c>
      <c r="AJ93" s="285" t="str">
        <f t="shared" ca="1" si="32"/>
        <v/>
      </c>
      <c r="AK93" s="107" t="str">
        <f t="shared" ca="1" si="29"/>
        <v/>
      </c>
      <c r="AL93" s="128" t="str">
        <f t="shared" ca="1" si="29"/>
        <v/>
      </c>
      <c r="AM93" s="285" t="str">
        <f t="shared" ca="1" si="33"/>
        <v/>
      </c>
      <c r="AN93" s="107" t="str">
        <f t="shared" ca="1" si="29"/>
        <v/>
      </c>
      <c r="AO93" s="128" t="str">
        <f t="shared" ca="1" si="29"/>
        <v/>
      </c>
      <c r="AP93" s="285" t="str">
        <f t="shared" ca="1" si="34"/>
        <v/>
      </c>
      <c r="AQ93" s="107" t="str">
        <f t="shared" ca="1" si="29"/>
        <v/>
      </c>
      <c r="AR93" s="128" t="str">
        <f t="shared" ca="1" si="29"/>
        <v/>
      </c>
      <c r="AS93" s="285" t="str">
        <f t="shared" ca="1" si="35"/>
        <v/>
      </c>
      <c r="AT93" s="107" t="str">
        <f t="shared" ca="1" si="29"/>
        <v/>
      </c>
      <c r="AU93" s="281" t="str">
        <f t="shared" ca="1" si="29"/>
        <v/>
      </c>
      <c r="AV93" s="130"/>
      <c r="AW93" s="106"/>
    </row>
    <row r="94" spans="1:49" s="131" customFormat="1" ht="30" hidden="1" customHeight="1" outlineLevel="1" x14ac:dyDescent="0.25">
      <c r="A94" s="122" t="str">
        <f t="shared" ca="1" si="30"/>
        <v/>
      </c>
      <c r="B94" s="122" t="str">
        <f t="shared" ca="1" si="30"/>
        <v xml:space="preserve">  </v>
      </c>
      <c r="C94" s="123" t="str">
        <f t="shared" ca="1" si="30"/>
        <v/>
      </c>
      <c r="D94" s="124" t="str">
        <f t="shared" ca="1" si="30"/>
        <v/>
      </c>
      <c r="E94" s="125" t="str">
        <f t="shared" ca="1" si="30"/>
        <v/>
      </c>
      <c r="F94" s="126" t="str">
        <f t="shared" ca="1" si="30"/>
        <v/>
      </c>
      <c r="G94" s="126" t="str">
        <f t="shared" ca="1" si="30"/>
        <v/>
      </c>
      <c r="H94" s="126" t="str">
        <f t="shared" ca="1" si="30"/>
        <v/>
      </c>
      <c r="I94" s="126" t="str">
        <f t="shared" ca="1" si="30"/>
        <v/>
      </c>
      <c r="J94" s="126" t="str">
        <f t="shared" ca="1" si="30"/>
        <v/>
      </c>
      <c r="K94" s="126" t="str">
        <f t="shared" ca="1" si="30"/>
        <v/>
      </c>
      <c r="L94" s="126" t="str">
        <f t="shared" ca="1" si="30"/>
        <v/>
      </c>
      <c r="M94" s="126" t="str">
        <f t="shared" ca="1" si="30"/>
        <v/>
      </c>
      <c r="N94" s="126" t="str">
        <f t="shared" ca="1" si="30"/>
        <v/>
      </c>
      <c r="O94" s="127" t="str">
        <f t="shared" ca="1" si="30"/>
        <v/>
      </c>
      <c r="P94" s="126" t="str">
        <f t="shared" ca="1" si="30"/>
        <v/>
      </c>
      <c r="Q94" s="126" t="e">
        <f t="shared" ca="1" si="27"/>
        <v>#VALUE!</v>
      </c>
      <c r="R94" s="126" t="e">
        <f t="shared" ca="1" si="27"/>
        <v>#VALUE!</v>
      </c>
      <c r="S94" s="126" t="e">
        <f t="shared" ca="1" si="27"/>
        <v>#VALUE!</v>
      </c>
      <c r="T94" s="126" t="e">
        <f t="shared" ca="1" si="27"/>
        <v>#VALUE!</v>
      </c>
      <c r="U94" s="126" t="str">
        <f t="shared" ca="1" si="27"/>
        <v/>
      </c>
      <c r="V94" s="126" t="str">
        <f t="shared" ca="1" si="27"/>
        <v/>
      </c>
      <c r="W94" s="128" t="str">
        <f t="shared" ca="1" si="27"/>
        <v/>
      </c>
      <c r="X94" s="285" t="str">
        <f t="shared" ca="1" si="27"/>
        <v/>
      </c>
      <c r="Y94" s="107" t="str">
        <f t="shared" ca="1" si="27"/>
        <v/>
      </c>
      <c r="Z94" s="128" t="str">
        <f t="shared" ca="1" si="27"/>
        <v/>
      </c>
      <c r="AA94" s="285" t="str">
        <f t="shared" ref="AA94:AA95" ca="1" si="36">IF(INDIRECT("Calc!R"&amp;ROW()&amp;"C"&amp;COLUMN(),0)=0,"",INDIRECT("Calc!R"&amp;ROW()&amp;"C"&amp;COLUMN(),0))</f>
        <v/>
      </c>
      <c r="AB94" s="107" t="str">
        <f t="shared" ca="1" si="27"/>
        <v/>
      </c>
      <c r="AC94" s="128" t="str">
        <f t="shared" ca="1" si="27"/>
        <v/>
      </c>
      <c r="AD94" s="285" t="str">
        <f t="shared" ca="1" si="28"/>
        <v/>
      </c>
      <c r="AE94" s="107" t="str">
        <f t="shared" ca="1" si="27"/>
        <v/>
      </c>
      <c r="AF94" s="128" t="str">
        <f t="shared" ca="1" si="29"/>
        <v/>
      </c>
      <c r="AG94" s="285" t="str">
        <f t="shared" ca="1" si="31"/>
        <v/>
      </c>
      <c r="AH94" s="107" t="str">
        <f t="shared" ca="1" si="29"/>
        <v/>
      </c>
      <c r="AI94" s="128" t="str">
        <f t="shared" ca="1" si="29"/>
        <v/>
      </c>
      <c r="AJ94" s="285" t="str">
        <f t="shared" ca="1" si="32"/>
        <v/>
      </c>
      <c r="AK94" s="107" t="str">
        <f t="shared" ca="1" si="29"/>
        <v/>
      </c>
      <c r="AL94" s="128" t="str">
        <f t="shared" ca="1" si="29"/>
        <v/>
      </c>
      <c r="AM94" s="285" t="str">
        <f t="shared" ca="1" si="33"/>
        <v/>
      </c>
      <c r="AN94" s="107" t="str">
        <f t="shared" ca="1" si="29"/>
        <v/>
      </c>
      <c r="AO94" s="128" t="str">
        <f t="shared" ca="1" si="29"/>
        <v/>
      </c>
      <c r="AP94" s="285" t="str">
        <f t="shared" ca="1" si="34"/>
        <v/>
      </c>
      <c r="AQ94" s="107" t="str">
        <f t="shared" ca="1" si="29"/>
        <v/>
      </c>
      <c r="AR94" s="128" t="str">
        <f t="shared" ca="1" si="29"/>
        <v/>
      </c>
      <c r="AS94" s="285" t="str">
        <f t="shared" ca="1" si="35"/>
        <v/>
      </c>
      <c r="AT94" s="107" t="str">
        <f t="shared" ca="1" si="29"/>
        <v/>
      </c>
      <c r="AU94" s="281" t="str">
        <f t="shared" ca="1" si="29"/>
        <v/>
      </c>
      <c r="AV94" s="130"/>
      <c r="AW94" s="106"/>
    </row>
    <row r="95" spans="1:49" s="131" customFormat="1" ht="30" hidden="1" customHeight="1" outlineLevel="1" x14ac:dyDescent="0.25">
      <c r="A95" s="122" t="str">
        <f t="shared" ca="1" si="30"/>
        <v/>
      </c>
      <c r="B95" s="122" t="str">
        <f t="shared" ca="1" si="30"/>
        <v xml:space="preserve">  </v>
      </c>
      <c r="C95" s="123" t="str">
        <f t="shared" ca="1" si="30"/>
        <v/>
      </c>
      <c r="D95" s="124" t="str">
        <f t="shared" ca="1" si="30"/>
        <v/>
      </c>
      <c r="E95" s="125" t="str">
        <f t="shared" ca="1" si="30"/>
        <v/>
      </c>
      <c r="F95" s="126" t="str">
        <f t="shared" ca="1" si="30"/>
        <v/>
      </c>
      <c r="G95" s="126" t="str">
        <f t="shared" ca="1" si="30"/>
        <v/>
      </c>
      <c r="H95" s="126" t="str">
        <f t="shared" ca="1" si="30"/>
        <v/>
      </c>
      <c r="I95" s="126" t="str">
        <f t="shared" ca="1" si="30"/>
        <v/>
      </c>
      <c r="J95" s="126" t="str">
        <f t="shared" ca="1" si="30"/>
        <v/>
      </c>
      <c r="K95" s="126" t="str">
        <f t="shared" ca="1" si="30"/>
        <v/>
      </c>
      <c r="L95" s="126" t="str">
        <f t="shared" ca="1" si="30"/>
        <v/>
      </c>
      <c r="M95" s="126" t="str">
        <f t="shared" ca="1" si="30"/>
        <v/>
      </c>
      <c r="N95" s="126" t="str">
        <f t="shared" ca="1" si="30"/>
        <v/>
      </c>
      <c r="O95" s="127" t="str">
        <f t="shared" ca="1" si="30"/>
        <v/>
      </c>
      <c r="P95" s="126" t="str">
        <f t="shared" ca="1" si="30"/>
        <v/>
      </c>
      <c r="Q95" s="126" t="e">
        <f t="shared" ca="1" si="27"/>
        <v>#VALUE!</v>
      </c>
      <c r="R95" s="126" t="e">
        <f t="shared" ca="1" si="27"/>
        <v>#VALUE!</v>
      </c>
      <c r="S95" s="126" t="e">
        <f t="shared" ca="1" si="27"/>
        <v>#VALUE!</v>
      </c>
      <c r="T95" s="126" t="e">
        <f t="shared" ca="1" si="27"/>
        <v>#VALUE!</v>
      </c>
      <c r="U95" s="126" t="str">
        <f t="shared" ca="1" si="27"/>
        <v/>
      </c>
      <c r="V95" s="126" t="str">
        <f t="shared" ca="1" si="27"/>
        <v/>
      </c>
      <c r="W95" s="128" t="str">
        <f t="shared" ca="1" si="27"/>
        <v/>
      </c>
      <c r="X95" s="285" t="str">
        <f t="shared" ca="1" si="27"/>
        <v/>
      </c>
      <c r="Y95" s="107" t="str">
        <f t="shared" ca="1" si="27"/>
        <v/>
      </c>
      <c r="Z95" s="128" t="str">
        <f t="shared" ca="1" si="27"/>
        <v/>
      </c>
      <c r="AA95" s="285" t="str">
        <f t="shared" ca="1" si="36"/>
        <v/>
      </c>
      <c r="AB95" s="107" t="str">
        <f t="shared" ca="1" si="27"/>
        <v/>
      </c>
      <c r="AC95" s="128" t="str">
        <f t="shared" ca="1" si="27"/>
        <v/>
      </c>
      <c r="AD95" s="285" t="str">
        <f t="shared" ca="1" si="28"/>
        <v/>
      </c>
      <c r="AE95" s="107" t="str">
        <f t="shared" ca="1" si="27"/>
        <v/>
      </c>
      <c r="AF95" s="128" t="str">
        <f t="shared" ca="1" si="29"/>
        <v/>
      </c>
      <c r="AG95" s="285" t="str">
        <f t="shared" ca="1" si="31"/>
        <v/>
      </c>
      <c r="AH95" s="107" t="str">
        <f t="shared" ca="1" si="29"/>
        <v/>
      </c>
      <c r="AI95" s="128" t="str">
        <f t="shared" ca="1" si="29"/>
        <v/>
      </c>
      <c r="AJ95" s="285" t="str">
        <f t="shared" ca="1" si="32"/>
        <v/>
      </c>
      <c r="AK95" s="107" t="str">
        <f t="shared" ca="1" si="29"/>
        <v/>
      </c>
      <c r="AL95" s="128" t="str">
        <f t="shared" ca="1" si="29"/>
        <v/>
      </c>
      <c r="AM95" s="285" t="str">
        <f t="shared" ca="1" si="33"/>
        <v/>
      </c>
      <c r="AN95" s="107" t="str">
        <f t="shared" ca="1" si="29"/>
        <v/>
      </c>
      <c r="AO95" s="128" t="str">
        <f t="shared" ca="1" si="29"/>
        <v/>
      </c>
      <c r="AP95" s="285" t="str">
        <f t="shared" ca="1" si="34"/>
        <v/>
      </c>
      <c r="AQ95" s="107" t="str">
        <f t="shared" ca="1" si="29"/>
        <v/>
      </c>
      <c r="AR95" s="128" t="str">
        <f t="shared" ca="1" si="29"/>
        <v/>
      </c>
      <c r="AS95" s="285" t="str">
        <f t="shared" ca="1" si="35"/>
        <v/>
      </c>
      <c r="AT95" s="107" t="str">
        <f t="shared" ca="1" si="29"/>
        <v/>
      </c>
      <c r="AU95" s="281" t="str">
        <f t="shared" ref="D95:AU99" ca="1" si="37">IF(INDIRECT("Calc!R"&amp;ROW()&amp;"C"&amp;COLUMN(),0)=0,"",INDIRECT("Calc!R"&amp;ROW()&amp;"C"&amp;COLUMN(),0))</f>
        <v/>
      </c>
      <c r="AV95" s="130"/>
      <c r="AW95" s="106"/>
    </row>
    <row r="96" spans="1:49" s="131" customFormat="1" ht="30" hidden="1" customHeight="1" outlineLevel="1" x14ac:dyDescent="0.25">
      <c r="A96" s="122" t="str">
        <f t="shared" ca="1" si="30"/>
        <v/>
      </c>
      <c r="B96" s="122" t="str">
        <f t="shared" ca="1" si="30"/>
        <v xml:space="preserve">  </v>
      </c>
      <c r="C96" s="123" t="str">
        <f t="shared" ca="1" si="30"/>
        <v/>
      </c>
      <c r="D96" s="124" t="str">
        <f t="shared" ca="1" si="37"/>
        <v/>
      </c>
      <c r="E96" s="125" t="str">
        <f t="shared" ca="1" si="37"/>
        <v/>
      </c>
      <c r="F96" s="126" t="str">
        <f t="shared" ca="1" si="37"/>
        <v/>
      </c>
      <c r="G96" s="126" t="str">
        <f t="shared" ca="1" si="37"/>
        <v/>
      </c>
      <c r="H96" s="126" t="str">
        <f t="shared" ca="1" si="37"/>
        <v/>
      </c>
      <c r="I96" s="126" t="str">
        <f t="shared" ca="1" si="37"/>
        <v/>
      </c>
      <c r="J96" s="126" t="str">
        <f t="shared" ca="1" si="37"/>
        <v/>
      </c>
      <c r="K96" s="126" t="str">
        <f t="shared" ca="1" si="37"/>
        <v/>
      </c>
      <c r="L96" s="126" t="str">
        <f t="shared" ca="1" si="37"/>
        <v/>
      </c>
      <c r="M96" s="126" t="str">
        <f t="shared" ca="1" si="37"/>
        <v/>
      </c>
      <c r="N96" s="126" t="str">
        <f t="shared" ca="1" si="37"/>
        <v/>
      </c>
      <c r="O96" s="127" t="str">
        <f t="shared" ca="1" si="37"/>
        <v/>
      </c>
      <c r="P96" s="126" t="str">
        <f t="shared" ca="1" si="37"/>
        <v/>
      </c>
      <c r="Q96" s="126" t="e">
        <f t="shared" ca="1" si="37"/>
        <v>#VALUE!</v>
      </c>
      <c r="R96" s="126" t="e">
        <f t="shared" ca="1" si="37"/>
        <v>#VALUE!</v>
      </c>
      <c r="S96" s="126" t="e">
        <f t="shared" ca="1" si="37"/>
        <v>#VALUE!</v>
      </c>
      <c r="T96" s="126" t="e">
        <f t="shared" ca="1" si="37"/>
        <v>#VALUE!</v>
      </c>
      <c r="U96" s="126" t="str">
        <f t="shared" ca="1" si="37"/>
        <v/>
      </c>
      <c r="V96" s="126" t="str">
        <f t="shared" ca="1" si="37"/>
        <v/>
      </c>
      <c r="W96" s="128" t="str">
        <f t="shared" ca="1" si="37"/>
        <v/>
      </c>
      <c r="X96" s="285" t="str">
        <f t="shared" ca="1" si="37"/>
        <v/>
      </c>
      <c r="Y96" s="107" t="str">
        <f t="shared" ca="1" si="37"/>
        <v/>
      </c>
      <c r="Z96" s="128" t="str">
        <f t="shared" ca="1" si="37"/>
        <v/>
      </c>
      <c r="AA96" s="285" t="str">
        <f t="shared" ca="1" si="37"/>
        <v/>
      </c>
      <c r="AB96" s="107" t="str">
        <f t="shared" ca="1" si="37"/>
        <v/>
      </c>
      <c r="AC96" s="128" t="str">
        <f t="shared" ca="1" si="37"/>
        <v/>
      </c>
      <c r="AD96" s="285" t="str">
        <f t="shared" ca="1" si="37"/>
        <v/>
      </c>
      <c r="AE96" s="107" t="str">
        <f t="shared" ca="1" si="37"/>
        <v/>
      </c>
      <c r="AF96" s="128" t="str">
        <f t="shared" ca="1" si="37"/>
        <v/>
      </c>
      <c r="AG96" s="285" t="str">
        <f t="shared" ca="1" si="37"/>
        <v/>
      </c>
      <c r="AH96" s="107" t="str">
        <f t="shared" ca="1" si="37"/>
        <v/>
      </c>
      <c r="AI96" s="128" t="str">
        <f t="shared" ca="1" si="37"/>
        <v/>
      </c>
      <c r="AJ96" s="285" t="str">
        <f t="shared" ca="1" si="37"/>
        <v/>
      </c>
      <c r="AK96" s="107" t="str">
        <f t="shared" ca="1" si="37"/>
        <v/>
      </c>
      <c r="AL96" s="128" t="str">
        <f t="shared" ca="1" si="37"/>
        <v/>
      </c>
      <c r="AM96" s="285" t="str">
        <f t="shared" ca="1" si="37"/>
        <v/>
      </c>
      <c r="AN96" s="107" t="str">
        <f t="shared" ca="1" si="37"/>
        <v/>
      </c>
      <c r="AO96" s="128" t="str">
        <f t="shared" ca="1" si="37"/>
        <v/>
      </c>
      <c r="AP96" s="285" t="str">
        <f t="shared" ca="1" si="37"/>
        <v/>
      </c>
      <c r="AQ96" s="107" t="str">
        <f t="shared" ca="1" si="37"/>
        <v/>
      </c>
      <c r="AR96" s="128" t="str">
        <f t="shared" ca="1" si="37"/>
        <v/>
      </c>
      <c r="AS96" s="285" t="str">
        <f t="shared" ca="1" si="37"/>
        <v/>
      </c>
      <c r="AT96" s="107" t="str">
        <f t="shared" ca="1" si="37"/>
        <v/>
      </c>
      <c r="AU96" s="281" t="str">
        <f t="shared" ca="1" si="37"/>
        <v/>
      </c>
      <c r="AV96" s="130"/>
      <c r="AW96" s="106"/>
    </row>
    <row r="97" spans="1:49" s="131" customFormat="1" ht="30" hidden="1" customHeight="1" outlineLevel="1" x14ac:dyDescent="0.25">
      <c r="A97" s="122" t="str">
        <f t="shared" ca="1" si="30"/>
        <v/>
      </c>
      <c r="B97" s="122" t="str">
        <f t="shared" ca="1" si="30"/>
        <v xml:space="preserve">  </v>
      </c>
      <c r="C97" s="123" t="str">
        <f t="shared" ca="1" si="30"/>
        <v/>
      </c>
      <c r="D97" s="124" t="str">
        <f t="shared" ca="1" si="37"/>
        <v/>
      </c>
      <c r="E97" s="125" t="str">
        <f t="shared" ca="1" si="37"/>
        <v/>
      </c>
      <c r="F97" s="126" t="str">
        <f t="shared" ca="1" si="37"/>
        <v/>
      </c>
      <c r="G97" s="126" t="str">
        <f t="shared" ca="1" si="37"/>
        <v/>
      </c>
      <c r="H97" s="126" t="str">
        <f t="shared" ca="1" si="37"/>
        <v/>
      </c>
      <c r="I97" s="126" t="str">
        <f t="shared" ca="1" si="37"/>
        <v/>
      </c>
      <c r="J97" s="126" t="str">
        <f t="shared" ca="1" si="37"/>
        <v/>
      </c>
      <c r="K97" s="126" t="str">
        <f t="shared" ca="1" si="37"/>
        <v/>
      </c>
      <c r="L97" s="126" t="str">
        <f t="shared" ca="1" si="37"/>
        <v/>
      </c>
      <c r="M97" s="126" t="str">
        <f t="shared" ca="1" si="37"/>
        <v/>
      </c>
      <c r="N97" s="126" t="str">
        <f t="shared" ca="1" si="37"/>
        <v/>
      </c>
      <c r="O97" s="127" t="str">
        <f t="shared" ca="1" si="37"/>
        <v/>
      </c>
      <c r="P97" s="126" t="str">
        <f t="shared" ca="1" si="37"/>
        <v/>
      </c>
      <c r="Q97" s="126" t="e">
        <f t="shared" ca="1" si="37"/>
        <v>#VALUE!</v>
      </c>
      <c r="R97" s="126" t="e">
        <f t="shared" ca="1" si="37"/>
        <v>#VALUE!</v>
      </c>
      <c r="S97" s="126" t="e">
        <f t="shared" ca="1" si="37"/>
        <v>#VALUE!</v>
      </c>
      <c r="T97" s="126" t="e">
        <f t="shared" ca="1" si="37"/>
        <v>#VALUE!</v>
      </c>
      <c r="U97" s="126" t="str">
        <f t="shared" ca="1" si="37"/>
        <v/>
      </c>
      <c r="V97" s="126" t="str">
        <f t="shared" ca="1" si="37"/>
        <v/>
      </c>
      <c r="W97" s="128" t="str">
        <f t="shared" ca="1" si="37"/>
        <v/>
      </c>
      <c r="X97" s="285" t="str">
        <f t="shared" ca="1" si="37"/>
        <v/>
      </c>
      <c r="Y97" s="107" t="str">
        <f t="shared" ca="1" si="37"/>
        <v/>
      </c>
      <c r="Z97" s="128" t="str">
        <f t="shared" ca="1" si="37"/>
        <v/>
      </c>
      <c r="AA97" s="285" t="str">
        <f t="shared" ca="1" si="37"/>
        <v/>
      </c>
      <c r="AB97" s="107" t="str">
        <f t="shared" ca="1" si="37"/>
        <v/>
      </c>
      <c r="AC97" s="128" t="str">
        <f t="shared" ca="1" si="37"/>
        <v/>
      </c>
      <c r="AD97" s="285" t="str">
        <f t="shared" ca="1" si="37"/>
        <v/>
      </c>
      <c r="AE97" s="107" t="str">
        <f t="shared" ca="1" si="37"/>
        <v/>
      </c>
      <c r="AF97" s="128" t="str">
        <f t="shared" ca="1" si="37"/>
        <v/>
      </c>
      <c r="AG97" s="285" t="str">
        <f t="shared" ca="1" si="37"/>
        <v/>
      </c>
      <c r="AH97" s="107" t="str">
        <f t="shared" ca="1" si="37"/>
        <v/>
      </c>
      <c r="AI97" s="128" t="str">
        <f t="shared" ca="1" si="37"/>
        <v/>
      </c>
      <c r="AJ97" s="285" t="str">
        <f t="shared" ca="1" si="37"/>
        <v/>
      </c>
      <c r="AK97" s="107" t="str">
        <f t="shared" ca="1" si="37"/>
        <v/>
      </c>
      <c r="AL97" s="128" t="str">
        <f t="shared" ca="1" si="37"/>
        <v/>
      </c>
      <c r="AM97" s="285" t="str">
        <f t="shared" ca="1" si="37"/>
        <v/>
      </c>
      <c r="AN97" s="107" t="str">
        <f t="shared" ca="1" si="37"/>
        <v/>
      </c>
      <c r="AO97" s="128" t="str">
        <f t="shared" ca="1" si="37"/>
        <v/>
      </c>
      <c r="AP97" s="285" t="str">
        <f t="shared" ca="1" si="37"/>
        <v/>
      </c>
      <c r="AQ97" s="107" t="str">
        <f t="shared" ca="1" si="37"/>
        <v/>
      </c>
      <c r="AR97" s="128" t="str">
        <f t="shared" ca="1" si="37"/>
        <v/>
      </c>
      <c r="AS97" s="285" t="str">
        <f t="shared" ca="1" si="37"/>
        <v/>
      </c>
      <c r="AT97" s="107" t="str">
        <f t="shared" ca="1" si="37"/>
        <v/>
      </c>
      <c r="AU97" s="281" t="str">
        <f t="shared" ca="1" si="37"/>
        <v/>
      </c>
      <c r="AV97" s="130"/>
      <c r="AW97" s="106"/>
    </row>
    <row r="98" spans="1:49" s="131" customFormat="1" ht="30" hidden="1" customHeight="1" outlineLevel="1" x14ac:dyDescent="0.25">
      <c r="A98" s="122" t="str">
        <f t="shared" ca="1" si="30"/>
        <v/>
      </c>
      <c r="B98" s="122" t="str">
        <f t="shared" ca="1" si="30"/>
        <v xml:space="preserve">  </v>
      </c>
      <c r="C98" s="123" t="str">
        <f t="shared" ca="1" si="30"/>
        <v/>
      </c>
      <c r="D98" s="124" t="str">
        <f t="shared" ca="1" si="37"/>
        <v/>
      </c>
      <c r="E98" s="125" t="str">
        <f t="shared" ca="1" si="37"/>
        <v/>
      </c>
      <c r="F98" s="126" t="str">
        <f t="shared" ca="1" si="37"/>
        <v/>
      </c>
      <c r="G98" s="126" t="str">
        <f t="shared" ca="1" si="37"/>
        <v/>
      </c>
      <c r="H98" s="126" t="str">
        <f t="shared" ca="1" si="37"/>
        <v/>
      </c>
      <c r="I98" s="126" t="str">
        <f t="shared" ca="1" si="37"/>
        <v/>
      </c>
      <c r="J98" s="126" t="str">
        <f t="shared" ca="1" si="37"/>
        <v/>
      </c>
      <c r="K98" s="126" t="str">
        <f t="shared" ca="1" si="37"/>
        <v/>
      </c>
      <c r="L98" s="126" t="str">
        <f t="shared" ca="1" si="37"/>
        <v/>
      </c>
      <c r="M98" s="126" t="str">
        <f t="shared" ca="1" si="37"/>
        <v/>
      </c>
      <c r="N98" s="126" t="str">
        <f t="shared" ca="1" si="37"/>
        <v/>
      </c>
      <c r="O98" s="127" t="str">
        <f t="shared" ca="1" si="37"/>
        <v/>
      </c>
      <c r="P98" s="126" t="str">
        <f t="shared" ca="1" si="37"/>
        <v/>
      </c>
      <c r="Q98" s="126" t="e">
        <f t="shared" ca="1" si="37"/>
        <v>#VALUE!</v>
      </c>
      <c r="R98" s="126" t="e">
        <f t="shared" ca="1" si="37"/>
        <v>#VALUE!</v>
      </c>
      <c r="S98" s="126" t="e">
        <f t="shared" ca="1" si="37"/>
        <v>#VALUE!</v>
      </c>
      <c r="T98" s="126" t="e">
        <f t="shared" ca="1" si="37"/>
        <v>#VALUE!</v>
      </c>
      <c r="U98" s="126" t="str">
        <f t="shared" ca="1" si="37"/>
        <v/>
      </c>
      <c r="V98" s="126" t="str">
        <f t="shared" ca="1" si="37"/>
        <v/>
      </c>
      <c r="W98" s="128" t="str">
        <f t="shared" ca="1" si="37"/>
        <v/>
      </c>
      <c r="X98" s="285" t="str">
        <f t="shared" ca="1" si="37"/>
        <v/>
      </c>
      <c r="Y98" s="107" t="str">
        <f t="shared" ca="1" si="37"/>
        <v/>
      </c>
      <c r="Z98" s="128" t="str">
        <f t="shared" ca="1" si="37"/>
        <v/>
      </c>
      <c r="AA98" s="285" t="str">
        <f t="shared" ca="1" si="37"/>
        <v/>
      </c>
      <c r="AB98" s="107" t="str">
        <f t="shared" ca="1" si="37"/>
        <v/>
      </c>
      <c r="AC98" s="128" t="str">
        <f t="shared" ca="1" si="37"/>
        <v/>
      </c>
      <c r="AD98" s="285" t="str">
        <f t="shared" ca="1" si="37"/>
        <v/>
      </c>
      <c r="AE98" s="107" t="str">
        <f t="shared" ca="1" si="37"/>
        <v/>
      </c>
      <c r="AF98" s="128" t="str">
        <f t="shared" ca="1" si="37"/>
        <v/>
      </c>
      <c r="AG98" s="285" t="str">
        <f t="shared" ca="1" si="37"/>
        <v/>
      </c>
      <c r="AH98" s="107" t="str">
        <f t="shared" ca="1" si="37"/>
        <v/>
      </c>
      <c r="AI98" s="128" t="str">
        <f t="shared" ca="1" si="37"/>
        <v/>
      </c>
      <c r="AJ98" s="285" t="str">
        <f t="shared" ca="1" si="37"/>
        <v/>
      </c>
      <c r="AK98" s="107" t="str">
        <f t="shared" ca="1" si="37"/>
        <v/>
      </c>
      <c r="AL98" s="128" t="str">
        <f t="shared" ca="1" si="37"/>
        <v/>
      </c>
      <c r="AM98" s="285" t="str">
        <f t="shared" ca="1" si="37"/>
        <v/>
      </c>
      <c r="AN98" s="107" t="str">
        <f t="shared" ca="1" si="37"/>
        <v/>
      </c>
      <c r="AO98" s="128" t="str">
        <f t="shared" ca="1" si="37"/>
        <v/>
      </c>
      <c r="AP98" s="285" t="str">
        <f t="shared" ca="1" si="37"/>
        <v/>
      </c>
      <c r="AQ98" s="107" t="str">
        <f t="shared" ca="1" si="37"/>
        <v/>
      </c>
      <c r="AR98" s="128" t="str">
        <f t="shared" ca="1" si="37"/>
        <v/>
      </c>
      <c r="AS98" s="285" t="str">
        <f t="shared" ca="1" si="37"/>
        <v/>
      </c>
      <c r="AT98" s="107" t="str">
        <f t="shared" ca="1" si="37"/>
        <v/>
      </c>
      <c r="AU98" s="281" t="str">
        <f t="shared" ca="1" si="37"/>
        <v/>
      </c>
      <c r="AV98" s="130"/>
      <c r="AW98" s="106"/>
    </row>
    <row r="99" spans="1:49" s="131" customFormat="1" ht="30" hidden="1" customHeight="1" outlineLevel="1" x14ac:dyDescent="0.25">
      <c r="A99" s="122" t="str">
        <f t="shared" ca="1" si="30"/>
        <v/>
      </c>
      <c r="B99" s="122" t="str">
        <f t="shared" ca="1" si="30"/>
        <v xml:space="preserve">  </v>
      </c>
      <c r="C99" s="123" t="str">
        <f t="shared" ca="1" si="30"/>
        <v/>
      </c>
      <c r="D99" s="124" t="str">
        <f t="shared" ca="1" si="37"/>
        <v/>
      </c>
      <c r="E99" s="125" t="str">
        <f t="shared" ca="1" si="37"/>
        <v/>
      </c>
      <c r="F99" s="126" t="str">
        <f t="shared" ca="1" si="37"/>
        <v/>
      </c>
      <c r="G99" s="126" t="str">
        <f t="shared" ca="1" si="37"/>
        <v/>
      </c>
      <c r="H99" s="126" t="str">
        <f t="shared" ca="1" si="37"/>
        <v/>
      </c>
      <c r="I99" s="126" t="str">
        <f t="shared" ca="1" si="37"/>
        <v/>
      </c>
      <c r="J99" s="126" t="str">
        <f t="shared" ca="1" si="37"/>
        <v/>
      </c>
      <c r="K99" s="126" t="str">
        <f t="shared" ca="1" si="37"/>
        <v/>
      </c>
      <c r="L99" s="126" t="str">
        <f t="shared" ca="1" si="37"/>
        <v/>
      </c>
      <c r="M99" s="126" t="str">
        <f t="shared" ca="1" si="37"/>
        <v/>
      </c>
      <c r="N99" s="126" t="str">
        <f t="shared" ca="1" si="37"/>
        <v/>
      </c>
      <c r="O99" s="127" t="str">
        <f t="shared" ca="1" si="37"/>
        <v/>
      </c>
      <c r="P99" s="126" t="str">
        <f t="shared" ca="1" si="37"/>
        <v/>
      </c>
      <c r="Q99" s="126" t="e">
        <f t="shared" ca="1" si="37"/>
        <v>#VALUE!</v>
      </c>
      <c r="R99" s="126" t="e">
        <f t="shared" ca="1" si="37"/>
        <v>#VALUE!</v>
      </c>
      <c r="S99" s="126" t="e">
        <f t="shared" ca="1" si="37"/>
        <v>#VALUE!</v>
      </c>
      <c r="T99" s="126" t="e">
        <f t="shared" ca="1" si="37"/>
        <v>#VALUE!</v>
      </c>
      <c r="U99" s="126" t="str">
        <f t="shared" ca="1" si="37"/>
        <v/>
      </c>
      <c r="V99" s="126" t="str">
        <f t="shared" ca="1" si="37"/>
        <v/>
      </c>
      <c r="W99" s="128" t="str">
        <f t="shared" ca="1" si="37"/>
        <v/>
      </c>
      <c r="X99" s="285" t="str">
        <f t="shared" ca="1" si="37"/>
        <v/>
      </c>
      <c r="Y99" s="107" t="str">
        <f t="shared" ca="1" si="37"/>
        <v/>
      </c>
      <c r="Z99" s="128" t="str">
        <f t="shared" ca="1" si="37"/>
        <v/>
      </c>
      <c r="AA99" s="285" t="str">
        <f t="shared" ca="1" si="37"/>
        <v/>
      </c>
      <c r="AB99" s="107" t="str">
        <f t="shared" ca="1" si="37"/>
        <v/>
      </c>
      <c r="AC99" s="128" t="str">
        <f t="shared" ca="1" si="37"/>
        <v/>
      </c>
      <c r="AD99" s="285" t="str">
        <f t="shared" ca="1" si="37"/>
        <v/>
      </c>
      <c r="AE99" s="107" t="str">
        <f t="shared" ca="1" si="37"/>
        <v/>
      </c>
      <c r="AF99" s="128" t="str">
        <f t="shared" ca="1" si="37"/>
        <v/>
      </c>
      <c r="AG99" s="285" t="str">
        <f t="shared" ca="1" si="37"/>
        <v/>
      </c>
      <c r="AH99" s="107" t="str">
        <f t="shared" ca="1" si="37"/>
        <v/>
      </c>
      <c r="AI99" s="128" t="str">
        <f t="shared" ca="1" si="37"/>
        <v/>
      </c>
      <c r="AJ99" s="285" t="str">
        <f t="shared" ca="1" si="37"/>
        <v/>
      </c>
      <c r="AK99" s="107" t="str">
        <f t="shared" ca="1" si="37"/>
        <v/>
      </c>
      <c r="AL99" s="128" t="str">
        <f t="shared" ca="1" si="37"/>
        <v/>
      </c>
      <c r="AM99" s="285" t="str">
        <f t="shared" ca="1" si="37"/>
        <v/>
      </c>
      <c r="AN99" s="107" t="str">
        <f t="shared" ca="1" si="37"/>
        <v/>
      </c>
      <c r="AO99" s="128" t="str">
        <f t="shared" ca="1" si="37"/>
        <v/>
      </c>
      <c r="AP99" s="285" t="str">
        <f t="shared" ca="1" si="37"/>
        <v/>
      </c>
      <c r="AQ99" s="107" t="str">
        <f t="shared" ca="1" si="37"/>
        <v/>
      </c>
      <c r="AR99" s="128" t="str">
        <f t="shared" ca="1" si="37"/>
        <v/>
      </c>
      <c r="AS99" s="285" t="str">
        <f t="shared" ca="1" si="37"/>
        <v/>
      </c>
      <c r="AT99" s="107" t="str">
        <f t="shared" ca="1" si="37"/>
        <v/>
      </c>
      <c r="AU99" s="281" t="str">
        <f t="shared" ca="1" si="37"/>
        <v/>
      </c>
      <c r="AV99" s="130"/>
      <c r="AW99" s="106"/>
    </row>
    <row r="100" spans="1:49" s="3" customFormat="1" collapsed="1" x14ac:dyDescent="0.25">
      <c r="A100" s="109"/>
      <c r="B100" s="109"/>
      <c r="C100" s="136"/>
      <c r="D100" s="137"/>
      <c r="E100" s="138"/>
      <c r="F100" s="139"/>
      <c r="G100" s="140"/>
      <c r="H100" s="141"/>
      <c r="I100" s="141"/>
      <c r="J100" s="104"/>
      <c r="K100" s="141"/>
      <c r="L100" s="141"/>
      <c r="M100" s="141"/>
      <c r="N100" s="142"/>
      <c r="O100" s="108"/>
      <c r="P100" s="108"/>
      <c r="Q100" s="108"/>
      <c r="R100" s="108"/>
      <c r="S100" s="108"/>
      <c r="T100" s="108"/>
      <c r="U100" s="108"/>
      <c r="V100" s="108"/>
      <c r="W100" s="133"/>
      <c r="X100" s="285"/>
      <c r="Y100" s="135"/>
      <c r="Z100" s="133"/>
      <c r="AA100" s="285"/>
      <c r="AB100" s="135"/>
      <c r="AC100" s="133"/>
      <c r="AD100" s="285"/>
      <c r="AE100" s="135"/>
      <c r="AF100" s="133"/>
      <c r="AG100" s="285"/>
      <c r="AH100" s="135"/>
      <c r="AI100" s="133"/>
      <c r="AJ100" s="285"/>
      <c r="AK100" s="135"/>
      <c r="AL100" s="133"/>
      <c r="AM100" s="285"/>
      <c r="AN100" s="135"/>
      <c r="AO100" s="133"/>
      <c r="AP100" s="285"/>
      <c r="AQ100" s="135"/>
      <c r="AR100" s="133"/>
      <c r="AS100" s="285"/>
      <c r="AT100" s="135"/>
      <c r="AU100" s="104"/>
      <c r="AV100" s="105"/>
      <c r="AW100" s="106"/>
    </row>
    <row r="101" spans="1:49" s="3" customFormat="1" x14ac:dyDescent="0.25">
      <c r="A101" s="109"/>
      <c r="B101" s="109"/>
      <c r="C101" s="136"/>
      <c r="D101" s="137"/>
      <c r="E101" s="138"/>
      <c r="F101" s="139"/>
      <c r="G101" s="140"/>
      <c r="H101" s="141"/>
      <c r="I101" s="141"/>
      <c r="J101" s="104"/>
      <c r="K101" s="141"/>
      <c r="L101" s="141"/>
      <c r="M101" s="141"/>
      <c r="N101" s="142"/>
      <c r="O101" s="108"/>
      <c r="P101" s="108"/>
      <c r="Q101" s="108"/>
      <c r="R101" s="108"/>
      <c r="S101" s="108"/>
      <c r="T101" s="108"/>
      <c r="U101" s="108"/>
      <c r="V101" s="108"/>
      <c r="W101" s="133"/>
      <c r="X101" s="285"/>
      <c r="Y101" s="135"/>
      <c r="Z101" s="133"/>
      <c r="AA101" s="285"/>
      <c r="AB101" s="135"/>
      <c r="AC101" s="133"/>
      <c r="AD101" s="285"/>
      <c r="AE101" s="135"/>
      <c r="AF101" s="133"/>
      <c r="AG101" s="285"/>
      <c r="AH101" s="135"/>
      <c r="AI101" s="133"/>
      <c r="AJ101" s="285"/>
      <c r="AK101" s="135"/>
      <c r="AL101" s="133"/>
      <c r="AM101" s="285"/>
      <c r="AN101" s="135"/>
      <c r="AO101" s="133"/>
      <c r="AP101" s="285"/>
      <c r="AQ101" s="135"/>
      <c r="AR101" s="133"/>
      <c r="AS101" s="285"/>
      <c r="AT101" s="135"/>
      <c r="AU101" s="104"/>
      <c r="AV101" s="105"/>
      <c r="AW101" s="106"/>
    </row>
    <row r="102" spans="1:49" s="3" customFormat="1" x14ac:dyDescent="0.25">
      <c r="A102" s="109"/>
      <c r="B102" s="109"/>
      <c r="C102" s="136"/>
      <c r="D102" s="137"/>
      <c r="E102" s="138"/>
      <c r="F102" s="139"/>
      <c r="G102" s="140"/>
      <c r="H102" s="141"/>
      <c r="I102" s="141"/>
      <c r="J102" s="104"/>
      <c r="K102" s="141"/>
      <c r="L102" s="141"/>
      <c r="M102" s="141"/>
      <c r="N102" s="142"/>
      <c r="O102" s="108"/>
      <c r="P102" s="108"/>
      <c r="Q102" s="108"/>
      <c r="R102" s="108"/>
      <c r="S102" s="108"/>
      <c r="T102" s="108"/>
      <c r="U102" s="108"/>
      <c r="V102" s="108"/>
      <c r="W102" s="133"/>
      <c r="X102" s="285"/>
      <c r="Y102" s="135"/>
      <c r="Z102" s="133"/>
      <c r="AA102" s="285"/>
      <c r="AB102" s="135"/>
      <c r="AC102" s="133"/>
      <c r="AD102" s="285"/>
      <c r="AE102" s="135"/>
      <c r="AF102" s="133"/>
      <c r="AG102" s="285"/>
      <c r="AH102" s="135"/>
      <c r="AI102" s="133"/>
      <c r="AJ102" s="285"/>
      <c r="AK102" s="135"/>
      <c r="AL102" s="133"/>
      <c r="AM102" s="285"/>
      <c r="AN102" s="135"/>
      <c r="AO102" s="133"/>
      <c r="AP102" s="285"/>
      <c r="AQ102" s="135"/>
      <c r="AR102" s="133"/>
      <c r="AS102" s="285"/>
      <c r="AT102" s="135"/>
      <c r="AU102" s="104"/>
      <c r="AV102" s="105"/>
      <c r="AW102" s="106"/>
    </row>
    <row r="103" spans="1:49" s="3" customFormat="1" x14ac:dyDescent="0.25">
      <c r="A103" s="109"/>
      <c r="B103" s="109"/>
      <c r="C103" s="136"/>
      <c r="D103" s="137"/>
      <c r="E103" s="138"/>
      <c r="F103" s="139"/>
      <c r="G103" s="140"/>
      <c r="H103" s="141"/>
      <c r="I103" s="141"/>
      <c r="J103" s="104"/>
      <c r="K103" s="141"/>
      <c r="L103" s="141"/>
      <c r="M103" s="141"/>
      <c r="N103" s="142"/>
      <c r="O103" s="108"/>
      <c r="P103" s="108"/>
      <c r="Q103" s="108"/>
      <c r="R103" s="108"/>
      <c r="S103" s="108"/>
      <c r="T103" s="108"/>
      <c r="U103" s="108"/>
      <c r="V103" s="108"/>
      <c r="W103" s="133"/>
      <c r="X103" s="285"/>
      <c r="Y103" s="135"/>
      <c r="Z103" s="133"/>
      <c r="AA103" s="285"/>
      <c r="AB103" s="135"/>
      <c r="AC103" s="133"/>
      <c r="AD103" s="285"/>
      <c r="AE103" s="135"/>
      <c r="AF103" s="133"/>
      <c r="AG103" s="285"/>
      <c r="AH103" s="135"/>
      <c r="AI103" s="133"/>
      <c r="AJ103" s="285"/>
      <c r="AK103" s="135"/>
      <c r="AL103" s="133"/>
      <c r="AM103" s="285"/>
      <c r="AN103" s="135"/>
      <c r="AO103" s="133"/>
      <c r="AP103" s="285"/>
      <c r="AQ103" s="135"/>
      <c r="AR103" s="133"/>
      <c r="AS103" s="285"/>
      <c r="AT103" s="135"/>
      <c r="AU103" s="104"/>
      <c r="AV103" s="105"/>
      <c r="AW103" s="106"/>
    </row>
    <row r="104" spans="1:49" s="3" customFormat="1" x14ac:dyDescent="0.25">
      <c r="A104" s="109"/>
      <c r="B104" s="109"/>
      <c r="C104" s="136" t="s">
        <v>124</v>
      </c>
      <c r="D104" s="137"/>
      <c r="E104" s="138"/>
      <c r="F104" s="139"/>
      <c r="G104" s="140"/>
      <c r="H104" s="141"/>
      <c r="I104" s="141"/>
      <c r="J104" s="104"/>
      <c r="K104" s="141"/>
      <c r="L104" s="141"/>
      <c r="M104" s="141"/>
      <c r="N104" s="142"/>
      <c r="O104" s="108"/>
      <c r="P104" s="108"/>
      <c r="Q104" s="108"/>
      <c r="R104" s="108"/>
      <c r="S104" s="108"/>
      <c r="T104" s="108"/>
      <c r="U104" s="108"/>
      <c r="V104" s="108"/>
      <c r="W104" s="128"/>
      <c r="X104" s="285"/>
      <c r="Y104" s="107">
        <f t="shared" ref="Y104:Y110" ca="1" si="38">IF(INDIRECT("Calc!R"&amp;ROW()&amp;"C"&amp;COLUMN(),0)=0,"",INDIRECT("Calc!R"&amp;ROW()&amp;"C"&amp;COLUMN(),0))</f>
        <v>3</v>
      </c>
      <c r="Z104" s="128"/>
      <c r="AA104" s="285"/>
      <c r="AB104" s="107">
        <f t="shared" ref="AB104:AT110" ca="1" si="39">IF(INDIRECT("Calc!R"&amp;ROW()&amp;"C"&amp;COLUMN(),0)=0,"",INDIRECT("Calc!R"&amp;ROW()&amp;"C"&amp;COLUMN(),0))</f>
        <v>1</v>
      </c>
      <c r="AC104" s="128"/>
      <c r="AD104" s="285"/>
      <c r="AE104" s="107" t="str">
        <f t="shared" ca="1" si="39"/>
        <v/>
      </c>
      <c r="AF104" s="128"/>
      <c r="AG104" s="285"/>
      <c r="AH104" s="107" t="str">
        <f t="shared" ca="1" si="39"/>
        <v/>
      </c>
      <c r="AI104" s="128"/>
      <c r="AJ104" s="285"/>
      <c r="AK104" s="107" t="str">
        <f t="shared" ca="1" si="39"/>
        <v/>
      </c>
      <c r="AL104" s="128"/>
      <c r="AM104" s="285"/>
      <c r="AN104" s="107" t="str">
        <f t="shared" ca="1" si="39"/>
        <v/>
      </c>
      <c r="AO104" s="128"/>
      <c r="AP104" s="285"/>
      <c r="AQ104" s="107" t="str">
        <f t="shared" ca="1" si="39"/>
        <v/>
      </c>
      <c r="AR104" s="128"/>
      <c r="AS104" s="285"/>
      <c r="AT104" s="107" t="str">
        <f t="shared" ca="1" si="39"/>
        <v/>
      </c>
      <c r="AU104" s="104"/>
      <c r="AV104" s="105"/>
      <c r="AW104" s="106"/>
    </row>
    <row r="105" spans="1:49" s="3" customFormat="1" x14ac:dyDescent="0.25">
      <c r="A105" s="109"/>
      <c r="B105" s="109"/>
      <c r="C105" s="136" t="s">
        <v>125</v>
      </c>
      <c r="D105" s="137"/>
      <c r="E105" s="138"/>
      <c r="F105" s="139"/>
      <c r="G105" s="140"/>
      <c r="H105" s="141"/>
      <c r="I105" s="141"/>
      <c r="J105" s="104"/>
      <c r="K105" s="141"/>
      <c r="L105" s="141"/>
      <c r="M105" s="141"/>
      <c r="N105" s="142"/>
      <c r="O105" s="108"/>
      <c r="P105" s="108"/>
      <c r="Q105" s="108"/>
      <c r="R105" s="108"/>
      <c r="S105" s="108"/>
      <c r="T105" s="108"/>
      <c r="U105" s="108"/>
      <c r="V105" s="108"/>
      <c r="W105" s="128"/>
      <c r="X105" s="285"/>
      <c r="Y105" s="107">
        <f t="shared" ca="1" si="38"/>
        <v>4</v>
      </c>
      <c r="Z105" s="128"/>
      <c r="AA105" s="285"/>
      <c r="AB105" s="107">
        <f t="shared" ca="1" si="39"/>
        <v>7</v>
      </c>
      <c r="AC105" s="128"/>
      <c r="AD105" s="285"/>
      <c r="AE105" s="107">
        <f t="shared" ca="1" si="39"/>
        <v>1</v>
      </c>
      <c r="AF105" s="128"/>
      <c r="AG105" s="285"/>
      <c r="AH105" s="107" t="str">
        <f t="shared" ca="1" si="39"/>
        <v/>
      </c>
      <c r="AI105" s="128"/>
      <c r="AJ105" s="285"/>
      <c r="AK105" s="107" t="str">
        <f t="shared" ca="1" si="39"/>
        <v/>
      </c>
      <c r="AL105" s="128"/>
      <c r="AM105" s="285"/>
      <c r="AN105" s="107" t="str">
        <f t="shared" ca="1" si="39"/>
        <v/>
      </c>
      <c r="AO105" s="128"/>
      <c r="AP105" s="285"/>
      <c r="AQ105" s="107" t="str">
        <f t="shared" ca="1" si="39"/>
        <v/>
      </c>
      <c r="AR105" s="128"/>
      <c r="AS105" s="285"/>
      <c r="AT105" s="107" t="str">
        <f t="shared" ca="1" si="39"/>
        <v/>
      </c>
      <c r="AU105" s="104"/>
      <c r="AV105" s="105"/>
      <c r="AW105" s="106"/>
    </row>
    <row r="106" spans="1:49" s="3" customFormat="1" x14ac:dyDescent="0.25">
      <c r="A106" s="109"/>
      <c r="B106" s="109"/>
      <c r="C106" s="136"/>
      <c r="D106" s="137"/>
      <c r="E106" s="138"/>
      <c r="F106" s="139"/>
      <c r="G106" s="140"/>
      <c r="H106" s="141"/>
      <c r="I106" s="141"/>
      <c r="J106" s="104"/>
      <c r="K106" s="141"/>
      <c r="L106" s="141"/>
      <c r="M106" s="141"/>
      <c r="N106" s="142"/>
      <c r="O106" s="108"/>
      <c r="P106" s="108"/>
      <c r="Q106" s="108"/>
      <c r="R106" s="108"/>
      <c r="S106" s="108"/>
      <c r="T106" s="108"/>
      <c r="U106" s="108"/>
      <c r="V106" s="108"/>
      <c r="W106" s="128"/>
      <c r="X106" s="285"/>
      <c r="Y106" s="107" t="str">
        <f t="shared" ca="1" si="38"/>
        <v/>
      </c>
      <c r="Z106" s="128"/>
      <c r="AA106" s="285"/>
      <c r="AB106" s="107" t="str">
        <f t="shared" ca="1" si="39"/>
        <v/>
      </c>
      <c r="AC106" s="128"/>
      <c r="AD106" s="285"/>
      <c r="AE106" s="107" t="str">
        <f t="shared" ca="1" si="39"/>
        <v/>
      </c>
      <c r="AF106" s="128"/>
      <c r="AG106" s="285"/>
      <c r="AH106" s="107" t="str">
        <f t="shared" ca="1" si="39"/>
        <v/>
      </c>
      <c r="AI106" s="128"/>
      <c r="AJ106" s="285"/>
      <c r="AK106" s="107" t="str">
        <f t="shared" ca="1" si="39"/>
        <v/>
      </c>
      <c r="AL106" s="128"/>
      <c r="AM106" s="285"/>
      <c r="AN106" s="107" t="str">
        <f t="shared" ca="1" si="39"/>
        <v/>
      </c>
      <c r="AO106" s="128"/>
      <c r="AP106" s="285"/>
      <c r="AQ106" s="107" t="str">
        <f t="shared" ca="1" si="39"/>
        <v/>
      </c>
      <c r="AR106" s="128"/>
      <c r="AS106" s="285"/>
      <c r="AT106" s="107" t="str">
        <f t="shared" ca="1" si="39"/>
        <v/>
      </c>
      <c r="AU106" s="104"/>
      <c r="AV106" s="105"/>
      <c r="AW106" s="106"/>
    </row>
    <row r="107" spans="1:49" s="3" customFormat="1" x14ac:dyDescent="0.25">
      <c r="A107" s="109"/>
      <c r="B107" s="109"/>
      <c r="C107" s="136" t="s">
        <v>126</v>
      </c>
      <c r="D107" s="137"/>
      <c r="E107" s="138"/>
      <c r="F107" s="139"/>
      <c r="G107" s="140"/>
      <c r="H107" s="141"/>
      <c r="I107" s="141"/>
      <c r="J107" s="104"/>
      <c r="K107" s="141"/>
      <c r="L107" s="141"/>
      <c r="M107" s="141"/>
      <c r="N107" s="142"/>
      <c r="O107" s="108"/>
      <c r="P107" s="108"/>
      <c r="Q107" s="108"/>
      <c r="R107" s="108"/>
      <c r="S107" s="108"/>
      <c r="T107" s="108"/>
      <c r="U107" s="108"/>
      <c r="V107" s="108"/>
      <c r="W107" s="128"/>
      <c r="X107" s="285"/>
      <c r="Y107" s="107">
        <f t="shared" ca="1" si="38"/>
        <v>1</v>
      </c>
      <c r="Z107" s="128"/>
      <c r="AA107" s="285"/>
      <c r="AB107" s="107">
        <f t="shared" ca="1" si="39"/>
        <v>1</v>
      </c>
      <c r="AC107" s="128"/>
      <c r="AD107" s="285"/>
      <c r="AE107" s="107" t="str">
        <f t="shared" ca="1" si="39"/>
        <v/>
      </c>
      <c r="AF107" s="128"/>
      <c r="AG107" s="285"/>
      <c r="AH107" s="107" t="str">
        <f t="shared" ca="1" si="39"/>
        <v/>
      </c>
      <c r="AI107" s="128"/>
      <c r="AJ107" s="285"/>
      <c r="AK107" s="107" t="str">
        <f t="shared" ca="1" si="39"/>
        <v/>
      </c>
      <c r="AL107" s="128"/>
      <c r="AM107" s="285"/>
      <c r="AN107" s="107" t="str">
        <f t="shared" ca="1" si="39"/>
        <v/>
      </c>
      <c r="AO107" s="128"/>
      <c r="AP107" s="285"/>
      <c r="AQ107" s="107" t="str">
        <f t="shared" ca="1" si="39"/>
        <v/>
      </c>
      <c r="AR107" s="128"/>
      <c r="AS107" s="285"/>
      <c r="AT107" s="107" t="str">
        <f t="shared" ca="1" si="39"/>
        <v/>
      </c>
      <c r="AU107" s="104"/>
      <c r="AV107" s="105"/>
      <c r="AW107" s="106"/>
    </row>
    <row r="108" spans="1:49" s="3" customFormat="1" x14ac:dyDescent="0.25">
      <c r="A108" s="109"/>
      <c r="B108" s="109"/>
      <c r="C108" s="136" t="s">
        <v>127</v>
      </c>
      <c r="D108" s="137"/>
      <c r="E108" s="138"/>
      <c r="F108" s="139"/>
      <c r="G108" s="140"/>
      <c r="H108" s="141"/>
      <c r="I108" s="141"/>
      <c r="J108" s="104"/>
      <c r="K108" s="141"/>
      <c r="L108" s="141"/>
      <c r="M108" s="141"/>
      <c r="N108" s="142"/>
      <c r="O108" s="108"/>
      <c r="P108" s="108"/>
      <c r="Q108" s="108"/>
      <c r="R108" s="108"/>
      <c r="S108" s="108"/>
      <c r="T108" s="108"/>
      <c r="U108" s="108"/>
      <c r="V108" s="108"/>
      <c r="W108" s="128"/>
      <c r="X108" s="285"/>
      <c r="Y108" s="107" t="str">
        <f t="shared" ca="1" si="38"/>
        <v/>
      </c>
      <c r="Z108" s="128"/>
      <c r="AA108" s="285"/>
      <c r="AB108" s="107" t="str">
        <f t="shared" ca="1" si="39"/>
        <v/>
      </c>
      <c r="AC108" s="128"/>
      <c r="AD108" s="285"/>
      <c r="AE108" s="107" t="str">
        <f t="shared" ca="1" si="39"/>
        <v/>
      </c>
      <c r="AF108" s="128"/>
      <c r="AG108" s="285"/>
      <c r="AH108" s="107" t="str">
        <f t="shared" ca="1" si="39"/>
        <v/>
      </c>
      <c r="AI108" s="128"/>
      <c r="AJ108" s="285"/>
      <c r="AK108" s="107" t="str">
        <f t="shared" ca="1" si="39"/>
        <v/>
      </c>
      <c r="AL108" s="128"/>
      <c r="AM108" s="285"/>
      <c r="AN108" s="107" t="str">
        <f t="shared" ca="1" si="39"/>
        <v/>
      </c>
      <c r="AO108" s="128"/>
      <c r="AP108" s="285"/>
      <c r="AQ108" s="107" t="str">
        <f t="shared" ca="1" si="39"/>
        <v/>
      </c>
      <c r="AR108" s="128"/>
      <c r="AS108" s="285"/>
      <c r="AT108" s="107" t="str">
        <f t="shared" ca="1" si="39"/>
        <v/>
      </c>
      <c r="AU108" s="104"/>
      <c r="AV108" s="105"/>
      <c r="AW108" s="106"/>
    </row>
    <row r="109" spans="1:49" s="3" customFormat="1" ht="56.25" customHeight="1" x14ac:dyDescent="0.25">
      <c r="A109" s="109"/>
      <c r="B109" s="109"/>
      <c r="C109" s="136" t="s">
        <v>128</v>
      </c>
      <c r="D109" s="137"/>
      <c r="E109" s="138"/>
      <c r="F109" s="143"/>
      <c r="G109" s="140"/>
      <c r="H109" s="141"/>
      <c r="I109" s="141"/>
      <c r="J109" s="144"/>
      <c r="K109" s="141"/>
      <c r="L109" s="141"/>
      <c r="M109" s="141"/>
      <c r="N109" s="142"/>
      <c r="O109" s="108"/>
      <c r="P109" s="108"/>
      <c r="Q109" s="108"/>
      <c r="R109" s="108"/>
      <c r="S109" s="108"/>
      <c r="T109" s="108"/>
      <c r="U109" s="108"/>
      <c r="V109" s="108"/>
      <c r="W109" s="128"/>
      <c r="X109" s="285"/>
      <c r="Y109" s="107" t="str">
        <f t="shared" ca="1" si="38"/>
        <v/>
      </c>
      <c r="Z109" s="128"/>
      <c r="AA109" s="285"/>
      <c r="AB109" s="107" t="str">
        <f t="shared" ca="1" si="39"/>
        <v/>
      </c>
      <c r="AC109" s="128"/>
      <c r="AD109" s="285"/>
      <c r="AE109" s="107" t="str">
        <f t="shared" ca="1" si="39"/>
        <v/>
      </c>
      <c r="AF109" s="128"/>
      <c r="AG109" s="285"/>
      <c r="AH109" s="107" t="str">
        <f t="shared" ca="1" si="39"/>
        <v/>
      </c>
      <c r="AI109" s="128"/>
      <c r="AJ109" s="285"/>
      <c r="AK109" s="107" t="str">
        <f t="shared" ca="1" si="39"/>
        <v/>
      </c>
      <c r="AL109" s="128"/>
      <c r="AM109" s="285"/>
      <c r="AN109" s="107" t="str">
        <f t="shared" ca="1" si="39"/>
        <v/>
      </c>
      <c r="AO109" s="128"/>
      <c r="AP109" s="285"/>
      <c r="AQ109" s="107" t="str">
        <f t="shared" ca="1" si="39"/>
        <v/>
      </c>
      <c r="AR109" s="128"/>
      <c r="AS109" s="285"/>
      <c r="AT109" s="107" t="str">
        <f t="shared" ca="1" si="39"/>
        <v/>
      </c>
      <c r="AU109" s="144"/>
      <c r="AV109" s="145"/>
      <c r="AW109" s="106"/>
    </row>
    <row r="110" spans="1:49" s="3" customFormat="1" x14ac:dyDescent="0.25">
      <c r="A110" s="109"/>
      <c r="B110" s="109"/>
      <c r="C110" s="136" t="s">
        <v>129</v>
      </c>
      <c r="D110" s="137"/>
      <c r="E110" s="138"/>
      <c r="F110" s="143"/>
      <c r="G110" s="140"/>
      <c r="H110" s="141"/>
      <c r="I110" s="141"/>
      <c r="J110" s="144"/>
      <c r="K110" s="141"/>
      <c r="L110" s="141"/>
      <c r="M110" s="141"/>
      <c r="N110" s="142"/>
      <c r="O110" s="108"/>
      <c r="P110" s="108"/>
      <c r="Q110" s="108"/>
      <c r="R110" s="108"/>
      <c r="S110" s="108"/>
      <c r="T110" s="108"/>
      <c r="U110" s="108"/>
      <c r="V110" s="108"/>
      <c r="W110" s="128"/>
      <c r="X110" s="285"/>
      <c r="Y110" s="107" t="str">
        <f t="shared" ca="1" si="38"/>
        <v/>
      </c>
      <c r="Z110" s="128"/>
      <c r="AA110" s="285"/>
      <c r="AB110" s="107" t="str">
        <f t="shared" ca="1" si="39"/>
        <v/>
      </c>
      <c r="AC110" s="128"/>
      <c r="AD110" s="285"/>
      <c r="AE110" s="107" t="str">
        <f t="shared" ca="1" si="39"/>
        <v/>
      </c>
      <c r="AF110" s="128"/>
      <c r="AG110" s="285"/>
      <c r="AH110" s="107" t="str">
        <f t="shared" ca="1" si="39"/>
        <v/>
      </c>
      <c r="AI110" s="128"/>
      <c r="AJ110" s="285"/>
      <c r="AK110" s="107" t="str">
        <f t="shared" ca="1" si="39"/>
        <v/>
      </c>
      <c r="AL110" s="128"/>
      <c r="AM110" s="285"/>
      <c r="AN110" s="107" t="str">
        <f t="shared" ca="1" si="39"/>
        <v/>
      </c>
      <c r="AO110" s="128"/>
      <c r="AP110" s="285"/>
      <c r="AQ110" s="107" t="str">
        <f t="shared" ca="1" si="39"/>
        <v/>
      </c>
      <c r="AR110" s="128"/>
      <c r="AS110" s="285"/>
      <c r="AT110" s="107" t="str">
        <f t="shared" ca="1" si="39"/>
        <v/>
      </c>
      <c r="AU110" s="144"/>
      <c r="AV110" s="145"/>
      <c r="AW110" s="106"/>
    </row>
    <row r="111" spans="1:49" s="3" customFormat="1" ht="15.75" x14ac:dyDescent="0.25">
      <c r="A111" s="109"/>
      <c r="B111" s="109"/>
      <c r="C111" s="136"/>
      <c r="D111" s="137"/>
      <c r="E111" s="138"/>
      <c r="F111" s="143"/>
      <c r="G111" s="140"/>
      <c r="H111" s="141"/>
      <c r="I111" s="141"/>
      <c r="J111" s="144"/>
      <c r="K111" s="141"/>
      <c r="L111" s="141"/>
      <c r="M111" s="141"/>
      <c r="N111" s="142"/>
      <c r="O111" s="108"/>
      <c r="P111" s="108"/>
      <c r="Q111" s="108"/>
      <c r="R111" s="108"/>
      <c r="S111" s="108"/>
      <c r="T111" s="108"/>
      <c r="U111" s="108"/>
      <c r="V111" s="108"/>
      <c r="W111" s="146"/>
      <c r="X111" s="286"/>
      <c r="Y111" s="148"/>
      <c r="Z111" s="146"/>
      <c r="AA111" s="286"/>
      <c r="AB111" s="148"/>
      <c r="AC111" s="146"/>
      <c r="AD111" s="286"/>
      <c r="AE111" s="148"/>
      <c r="AF111" s="146"/>
      <c r="AG111" s="286"/>
      <c r="AH111" s="148"/>
      <c r="AI111" s="146"/>
      <c r="AJ111" s="286"/>
      <c r="AK111" s="148"/>
      <c r="AL111" s="146"/>
      <c r="AM111" s="286"/>
      <c r="AN111" s="148"/>
      <c r="AO111" s="146"/>
      <c r="AP111" s="286"/>
      <c r="AQ111" s="148"/>
      <c r="AR111" s="146"/>
      <c r="AS111" s="286"/>
      <c r="AT111" s="148"/>
      <c r="AU111" s="144"/>
      <c r="AV111" s="145"/>
      <c r="AW111" s="106"/>
    </row>
    <row r="112" spans="1:49" s="3" customFormat="1" x14ac:dyDescent="0.25">
      <c r="A112" s="109"/>
      <c r="B112" s="109"/>
      <c r="C112" s="136"/>
      <c r="D112" s="137"/>
      <c r="E112" s="138"/>
      <c r="F112" s="143"/>
      <c r="G112" s="140"/>
      <c r="H112" s="141"/>
      <c r="I112" s="141"/>
      <c r="J112" s="144"/>
      <c r="K112" s="141"/>
      <c r="L112" s="141"/>
      <c r="M112" s="141"/>
      <c r="N112" s="142"/>
      <c r="O112" s="108"/>
      <c r="P112" s="108"/>
      <c r="Q112" s="108"/>
      <c r="R112" s="108"/>
      <c r="S112" s="108"/>
      <c r="T112" s="108"/>
      <c r="U112" s="108"/>
      <c r="V112" s="108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 s="144"/>
      <c r="AV112" s="145"/>
      <c r="AW112" s="106"/>
    </row>
    <row r="113" spans="1:50" hidden="1" x14ac:dyDescent="0.25">
      <c r="A113" s="111"/>
      <c r="B113" s="111"/>
      <c r="C113" s="112"/>
      <c r="D113" s="113"/>
      <c r="E113" s="114"/>
      <c r="F113" s="115"/>
      <c r="G113" s="116"/>
      <c r="H113" s="117"/>
      <c r="I113" s="117"/>
      <c r="J113" s="118"/>
      <c r="K113" s="117"/>
      <c r="L113" s="117"/>
      <c r="M113" s="117"/>
      <c r="N113" s="119"/>
      <c r="O113" s="119"/>
      <c r="P113" s="119"/>
      <c r="Q113" s="119"/>
      <c r="R113" s="119"/>
      <c r="S113" s="119"/>
      <c r="T113" s="119"/>
      <c r="U113" s="119"/>
      <c r="V113" s="119"/>
      <c r="AU113" s="118"/>
      <c r="AV113" s="120"/>
      <c r="AW113" s="110"/>
      <c r="AX113" s="3"/>
    </row>
    <row r="114" spans="1:50" hidden="1" x14ac:dyDescent="0.25">
      <c r="A114" s="111"/>
      <c r="B114" s="111"/>
      <c r="C114" s="112"/>
      <c r="D114" s="113"/>
      <c r="E114" s="114"/>
      <c r="F114" s="115"/>
      <c r="G114" s="116"/>
      <c r="H114" s="117"/>
      <c r="I114" s="117"/>
      <c r="J114" s="118"/>
      <c r="K114" s="117"/>
      <c r="L114" s="117"/>
      <c r="M114" s="117"/>
      <c r="N114" s="119"/>
      <c r="O114" s="119"/>
      <c r="P114" s="119"/>
      <c r="Q114" s="119"/>
      <c r="R114" s="119"/>
      <c r="S114" s="119"/>
      <c r="T114" s="119"/>
      <c r="U114" s="119"/>
      <c r="V114" s="119"/>
      <c r="AU114" s="118"/>
      <c r="AV114" s="120"/>
      <c r="AW114" s="110"/>
      <c r="AX114" s="3"/>
    </row>
    <row r="115" spans="1:50" hidden="1" x14ac:dyDescent="0.25">
      <c r="A115" s="111"/>
      <c r="B115" s="111"/>
      <c r="C115" s="112"/>
      <c r="D115" s="113"/>
      <c r="E115" s="114"/>
      <c r="F115" s="115"/>
      <c r="G115" s="116"/>
      <c r="H115" s="117"/>
      <c r="I115" s="117"/>
      <c r="J115" s="118"/>
      <c r="K115" s="117"/>
      <c r="L115" s="117"/>
      <c r="M115" s="117"/>
      <c r="N115" s="119"/>
      <c r="O115" s="119"/>
      <c r="P115" s="119"/>
      <c r="Q115" s="119"/>
      <c r="R115" s="119"/>
      <c r="S115" s="119"/>
      <c r="T115" s="119"/>
      <c r="U115" s="119"/>
      <c r="V115" s="119"/>
      <c r="AU115" s="118"/>
      <c r="AV115" s="120"/>
      <c r="AW115" s="110"/>
      <c r="AX115" s="3"/>
    </row>
    <row r="116" spans="1:50" hidden="1" x14ac:dyDescent="0.25">
      <c r="A116" s="111"/>
      <c r="B116" s="111"/>
      <c r="C116" s="112"/>
      <c r="D116" s="113"/>
      <c r="E116" s="114"/>
      <c r="F116" s="115"/>
      <c r="G116" s="116"/>
      <c r="H116" s="117"/>
      <c r="I116" s="117"/>
      <c r="J116" s="118"/>
      <c r="K116" s="117"/>
      <c r="L116" s="117"/>
      <c r="M116" s="117"/>
      <c r="N116" s="119"/>
      <c r="O116" s="119"/>
      <c r="P116" s="119"/>
      <c r="Q116" s="119"/>
      <c r="R116" s="119"/>
      <c r="S116" s="119"/>
      <c r="T116" s="119"/>
      <c r="U116" s="119"/>
      <c r="V116" s="119"/>
      <c r="AU116" s="118"/>
      <c r="AV116" s="120"/>
      <c r="AW116" s="110"/>
      <c r="AX116" s="3"/>
    </row>
    <row r="117" spans="1:50" hidden="1" x14ac:dyDescent="0.25">
      <c r="A117" s="111"/>
      <c r="B117" s="111"/>
      <c r="C117" s="112"/>
      <c r="D117" s="113"/>
      <c r="E117" s="114"/>
      <c r="F117" s="115"/>
      <c r="G117" s="116"/>
      <c r="H117" s="117"/>
      <c r="I117" s="117"/>
      <c r="J117" s="118"/>
      <c r="K117" s="117"/>
      <c r="L117" s="117"/>
      <c r="M117" s="117"/>
      <c r="N117" s="119"/>
      <c r="O117" s="119"/>
      <c r="P117" s="119"/>
      <c r="Q117" s="119"/>
      <c r="R117" s="119"/>
      <c r="S117" s="119"/>
      <c r="T117" s="119"/>
      <c r="U117" s="119"/>
      <c r="V117" s="119"/>
      <c r="AU117" s="118"/>
      <c r="AV117" s="120"/>
      <c r="AW117" s="110"/>
      <c r="AX117" s="3"/>
    </row>
    <row r="118" spans="1:50" hidden="1" x14ac:dyDescent="0.25">
      <c r="A118" s="111"/>
      <c r="B118" s="111"/>
      <c r="C118" s="112"/>
      <c r="D118" s="113"/>
      <c r="E118" s="114"/>
      <c r="F118" s="115"/>
      <c r="G118" s="116"/>
      <c r="H118" s="117"/>
      <c r="I118" s="117"/>
      <c r="J118" s="118"/>
      <c r="K118" s="117"/>
      <c r="L118" s="117"/>
      <c r="M118" s="117"/>
      <c r="N118" s="119"/>
      <c r="O118" s="119"/>
      <c r="P118" s="119"/>
      <c r="Q118" s="119"/>
      <c r="R118" s="119"/>
      <c r="S118" s="119"/>
      <c r="T118" s="119"/>
      <c r="U118" s="119"/>
      <c r="V118" s="119"/>
      <c r="AU118" s="118"/>
      <c r="AV118" s="120"/>
      <c r="AW118" s="110"/>
      <c r="AX118" s="3"/>
    </row>
    <row r="119" spans="1:50" hidden="1" x14ac:dyDescent="0.25">
      <c r="A119" s="111"/>
      <c r="B119" s="111"/>
      <c r="C119" s="112"/>
      <c r="D119" s="113"/>
      <c r="E119" s="114"/>
      <c r="F119" s="115"/>
      <c r="G119" s="116"/>
      <c r="H119" s="117"/>
      <c r="I119" s="117"/>
      <c r="J119" s="118"/>
      <c r="K119" s="117"/>
      <c r="L119" s="117"/>
      <c r="M119" s="117"/>
      <c r="N119" s="119"/>
      <c r="O119" s="119"/>
      <c r="P119" s="119"/>
      <c r="Q119" s="119"/>
      <c r="R119" s="119"/>
      <c r="S119" s="119"/>
      <c r="T119" s="119"/>
      <c r="U119" s="119"/>
      <c r="V119" s="119"/>
      <c r="AU119" s="118"/>
      <c r="AV119" s="120"/>
      <c r="AW119" s="110"/>
      <c r="AX119" s="3"/>
    </row>
    <row r="120" spans="1:50" hidden="1" x14ac:dyDescent="0.25">
      <c r="A120" s="111"/>
      <c r="B120" s="111"/>
      <c r="C120" s="112"/>
      <c r="D120" s="113"/>
      <c r="E120" s="114"/>
      <c r="F120" s="115"/>
      <c r="G120" s="116"/>
      <c r="H120" s="117"/>
      <c r="I120" s="117"/>
      <c r="J120" s="118"/>
      <c r="K120" s="117"/>
      <c r="L120" s="117"/>
      <c r="M120" s="117"/>
      <c r="N120" s="119"/>
      <c r="O120" s="119"/>
      <c r="P120" s="119"/>
      <c r="Q120" s="119"/>
      <c r="R120" s="119"/>
      <c r="S120" s="119"/>
      <c r="T120" s="119"/>
      <c r="U120" s="119"/>
      <c r="V120" s="119"/>
      <c r="AU120" s="118"/>
      <c r="AV120" s="120"/>
      <c r="AW120" s="110"/>
      <c r="AX120" s="3"/>
    </row>
    <row r="121" spans="1:50" hidden="1" x14ac:dyDescent="0.25">
      <c r="A121" s="111"/>
      <c r="B121" s="111"/>
      <c r="C121" s="112"/>
      <c r="D121" s="113"/>
      <c r="E121" s="114"/>
      <c r="F121" s="115"/>
      <c r="G121" s="116"/>
      <c r="H121" s="117"/>
      <c r="I121" s="117"/>
      <c r="J121" s="118"/>
      <c r="K121" s="117"/>
      <c r="L121" s="117"/>
      <c r="M121" s="117"/>
      <c r="N121" s="119"/>
      <c r="O121" s="119"/>
      <c r="P121" s="119"/>
      <c r="Q121" s="119"/>
      <c r="R121" s="119"/>
      <c r="S121" s="119"/>
      <c r="T121" s="119"/>
      <c r="U121" s="119"/>
      <c r="V121" s="119"/>
      <c r="AU121" s="118"/>
      <c r="AV121" s="120"/>
      <c r="AW121" s="110"/>
      <c r="AX121" s="3"/>
    </row>
    <row r="122" spans="1:50" hidden="1" x14ac:dyDescent="0.25">
      <c r="A122" s="111"/>
      <c r="B122" s="111"/>
      <c r="C122" s="112"/>
      <c r="D122" s="113"/>
      <c r="E122" s="114"/>
      <c r="F122" s="115"/>
      <c r="G122" s="116"/>
      <c r="H122" s="117"/>
      <c r="I122" s="117"/>
      <c r="J122" s="118"/>
      <c r="K122" s="117"/>
      <c r="L122" s="117"/>
      <c r="M122" s="117"/>
      <c r="N122" s="119"/>
      <c r="O122" s="119"/>
      <c r="P122" s="119"/>
      <c r="Q122" s="119"/>
      <c r="R122" s="119"/>
      <c r="S122" s="119"/>
      <c r="T122" s="119"/>
      <c r="U122" s="119"/>
      <c r="V122" s="119"/>
      <c r="AU122" s="118"/>
      <c r="AV122" s="120"/>
      <c r="AW122" s="110"/>
      <c r="AX122" s="3"/>
    </row>
    <row r="123" spans="1:50" hidden="1" x14ac:dyDescent="0.25">
      <c r="A123" s="111"/>
      <c r="B123" s="111"/>
      <c r="C123" s="112"/>
      <c r="D123" s="113"/>
      <c r="E123" s="114"/>
      <c r="F123" s="115"/>
      <c r="G123" s="116"/>
      <c r="H123" s="117"/>
      <c r="I123" s="117"/>
      <c r="J123" s="118"/>
      <c r="K123" s="117"/>
      <c r="L123" s="117"/>
      <c r="M123" s="117"/>
      <c r="N123" s="119"/>
      <c r="O123" s="119"/>
      <c r="P123" s="119"/>
      <c r="Q123" s="119"/>
      <c r="R123" s="119"/>
      <c r="S123" s="119"/>
      <c r="T123" s="119"/>
      <c r="U123" s="119"/>
      <c r="V123" s="119"/>
      <c r="AU123" s="118"/>
      <c r="AV123" s="120"/>
      <c r="AW123" s="110"/>
      <c r="AX123" s="3"/>
    </row>
    <row r="124" spans="1:50" hidden="1" x14ac:dyDescent="0.25">
      <c r="A124" s="111"/>
      <c r="B124" s="111"/>
      <c r="C124" s="112"/>
      <c r="D124" s="113"/>
      <c r="E124" s="114"/>
      <c r="F124" s="115"/>
      <c r="G124" s="116"/>
      <c r="H124" s="117"/>
      <c r="I124" s="117"/>
      <c r="J124" s="118"/>
      <c r="K124" s="117"/>
      <c r="L124" s="117"/>
      <c r="M124" s="117"/>
      <c r="N124" s="119"/>
      <c r="O124" s="119"/>
      <c r="P124" s="119"/>
      <c r="Q124" s="119"/>
      <c r="R124" s="119"/>
      <c r="S124" s="119"/>
      <c r="T124" s="119"/>
      <c r="U124" s="119"/>
      <c r="V124" s="119"/>
      <c r="AU124" s="118"/>
      <c r="AV124" s="120"/>
      <c r="AW124" s="110"/>
      <c r="AX124" s="3"/>
    </row>
    <row r="125" spans="1:50" hidden="1" x14ac:dyDescent="0.25">
      <c r="A125" s="111"/>
      <c r="B125" s="111"/>
      <c r="C125" s="112"/>
      <c r="D125" s="113"/>
      <c r="E125" s="114"/>
      <c r="F125" s="115"/>
      <c r="G125" s="116"/>
      <c r="H125" s="117"/>
      <c r="I125" s="117"/>
      <c r="J125" s="118"/>
      <c r="K125" s="117"/>
      <c r="L125" s="117"/>
      <c r="M125" s="117"/>
      <c r="N125" s="119"/>
      <c r="O125" s="119"/>
      <c r="P125" s="119"/>
      <c r="Q125" s="119"/>
      <c r="R125" s="119"/>
      <c r="S125" s="119"/>
      <c r="T125" s="119"/>
      <c r="U125" s="119"/>
      <c r="V125" s="119"/>
      <c r="AU125" s="118"/>
      <c r="AV125" s="120"/>
      <c r="AW125" s="149"/>
      <c r="AX125" s="3"/>
    </row>
    <row r="126" spans="1:50" hidden="1" x14ac:dyDescent="0.25">
      <c r="A126" s="150"/>
      <c r="B126" s="150"/>
      <c r="C126" s="112"/>
      <c r="D126" s="113"/>
      <c r="E126" s="114"/>
      <c r="F126" s="115"/>
      <c r="G126" s="116"/>
      <c r="H126" s="117"/>
      <c r="I126" s="117"/>
      <c r="J126" s="118"/>
      <c r="K126" s="117"/>
      <c r="L126" s="117"/>
      <c r="M126" s="117"/>
      <c r="N126" s="119"/>
      <c r="O126" s="119"/>
      <c r="P126" s="119"/>
      <c r="Q126" s="119"/>
      <c r="R126" s="119"/>
      <c r="S126" s="119"/>
      <c r="T126" s="119"/>
      <c r="U126" s="119"/>
      <c r="V126" s="119"/>
      <c r="AU126" s="118"/>
      <c r="AV126" s="120"/>
      <c r="AW126" s="149"/>
      <c r="AX126" s="3"/>
    </row>
    <row r="127" spans="1:50" hidden="1" x14ac:dyDescent="0.25">
      <c r="A127" s="150"/>
      <c r="B127" s="150"/>
      <c r="C127" s="112"/>
      <c r="D127" s="113"/>
      <c r="E127" s="114"/>
      <c r="F127" s="115"/>
      <c r="G127" s="116"/>
      <c r="H127" s="117"/>
      <c r="I127" s="117"/>
      <c r="J127" s="118"/>
      <c r="K127" s="117"/>
      <c r="L127" s="117"/>
      <c r="M127" s="117"/>
      <c r="N127" s="119"/>
      <c r="O127" s="119"/>
      <c r="P127" s="119"/>
      <c r="Q127" s="119"/>
      <c r="R127" s="119"/>
      <c r="S127" s="119"/>
      <c r="T127" s="119"/>
      <c r="U127" s="119"/>
      <c r="V127" s="119"/>
      <c r="AU127" s="118"/>
      <c r="AV127" s="120"/>
      <c r="AW127" s="149"/>
      <c r="AX127" s="3"/>
    </row>
    <row r="128" spans="1:50" hidden="1" x14ac:dyDescent="0.25">
      <c r="A128" s="150"/>
      <c r="B128" s="150"/>
      <c r="C128" s="112"/>
      <c r="D128" s="113"/>
      <c r="E128" s="114"/>
      <c r="F128" s="115"/>
      <c r="G128" s="116"/>
      <c r="H128" s="117"/>
      <c r="I128" s="117"/>
      <c r="J128" s="118"/>
      <c r="K128" s="117"/>
      <c r="L128" s="117"/>
      <c r="M128" s="117"/>
      <c r="N128" s="119"/>
      <c r="O128" s="119"/>
      <c r="P128" s="119"/>
      <c r="Q128" s="119"/>
      <c r="R128" s="119"/>
      <c r="S128" s="119"/>
      <c r="T128" s="119"/>
      <c r="U128" s="119"/>
      <c r="V128" s="119"/>
      <c r="AU128" s="118"/>
      <c r="AV128" s="120"/>
      <c r="AW128" s="149"/>
      <c r="AX128" s="3"/>
    </row>
    <row r="129" spans="1:50" hidden="1" x14ac:dyDescent="0.25">
      <c r="A129" s="151"/>
      <c r="B129" s="151"/>
      <c r="C129" s="152"/>
      <c r="D129" s="153"/>
      <c r="E129" s="154"/>
      <c r="F129" s="155"/>
      <c r="G129" s="156"/>
      <c r="H129" s="157"/>
      <c r="I129" s="157"/>
      <c r="J129" s="158"/>
      <c r="K129" s="157"/>
      <c r="L129" s="157"/>
      <c r="M129" s="157"/>
      <c r="N129" s="159"/>
      <c r="O129" s="159"/>
      <c r="P129" s="159"/>
      <c r="Q129" s="159"/>
      <c r="R129" s="159"/>
      <c r="S129" s="159"/>
      <c r="T129" s="159"/>
      <c r="U129" s="159"/>
      <c r="V129" s="159"/>
      <c r="AU129" s="158"/>
      <c r="AV129" s="160"/>
      <c r="AW129" s="149"/>
      <c r="AX129" s="3"/>
    </row>
    <row r="130" spans="1:50" ht="39.950000000000003" customHeight="1" x14ac:dyDescent="0.25">
      <c r="A130" s="161"/>
      <c r="B130" s="161"/>
      <c r="C130" s="162"/>
      <c r="D130" s="163"/>
      <c r="E130" s="164"/>
      <c r="F130" s="165"/>
      <c r="G130" s="166"/>
      <c r="H130" s="167"/>
      <c r="I130" s="167"/>
      <c r="J130" s="165"/>
      <c r="K130" s="167"/>
      <c r="L130" s="167"/>
      <c r="M130" s="167"/>
      <c r="N130" s="168"/>
      <c r="O130" s="168"/>
      <c r="P130" s="168"/>
      <c r="Q130" s="168"/>
      <c r="R130" s="168"/>
      <c r="S130" s="168"/>
      <c r="T130" s="168"/>
      <c r="U130" s="168"/>
      <c r="V130" s="168"/>
      <c r="AU130" s="165"/>
      <c r="AV130" s="164"/>
      <c r="AW130" s="149"/>
      <c r="AX130" s="3"/>
    </row>
    <row r="131" spans="1:50" x14ac:dyDescent="0.25">
      <c r="A131" s="161"/>
      <c r="B131" s="161"/>
      <c r="C131" s="162"/>
      <c r="D131" s="163"/>
      <c r="E131" s="164"/>
      <c r="F131" s="164" t="s">
        <v>130</v>
      </c>
      <c r="G131" s="166"/>
      <c r="H131" s="167"/>
      <c r="I131" s="167"/>
      <c r="J131" s="165"/>
      <c r="K131" s="167"/>
      <c r="L131" s="167"/>
      <c r="M131" s="167"/>
      <c r="N131" s="168"/>
      <c r="O131" s="168"/>
      <c r="P131" s="168"/>
      <c r="Q131" s="168"/>
      <c r="R131" s="168"/>
      <c r="S131" s="168"/>
      <c r="T131" s="168"/>
      <c r="U131" s="168"/>
      <c r="V131" s="168"/>
      <c r="AU131" s="165"/>
      <c r="AV131" s="164"/>
      <c r="AW131" s="149"/>
      <c r="AX131" s="3"/>
    </row>
    <row r="132" spans="1:50" x14ac:dyDescent="0.25">
      <c r="A132" s="161"/>
      <c r="B132" s="161"/>
      <c r="C132" s="162"/>
      <c r="D132" s="163"/>
      <c r="E132" s="164"/>
      <c r="F132" s="164" t="s">
        <v>131</v>
      </c>
      <c r="G132" s="166"/>
      <c r="H132" s="167"/>
      <c r="I132" s="167"/>
      <c r="J132" s="165"/>
      <c r="K132" s="167"/>
      <c r="L132" s="167"/>
      <c r="M132" s="167"/>
      <c r="N132" s="168"/>
      <c r="O132" s="168"/>
      <c r="P132" s="168"/>
      <c r="Q132" s="168"/>
      <c r="R132" s="168"/>
      <c r="S132" s="168"/>
      <c r="T132" s="168"/>
      <c r="U132" s="168"/>
      <c r="V132" s="168"/>
      <c r="AU132" s="165"/>
      <c r="AV132" s="164"/>
      <c r="AW132" s="149"/>
      <c r="AX132" s="3"/>
    </row>
    <row r="133" spans="1:50" x14ac:dyDescent="0.25">
      <c r="A133" s="161"/>
      <c r="B133" s="161"/>
      <c r="C133" s="162"/>
      <c r="D133" s="163"/>
      <c r="E133" s="164"/>
      <c r="F133" s="164"/>
      <c r="G133" s="166"/>
      <c r="H133" s="167"/>
      <c r="I133" s="167"/>
      <c r="J133" s="165"/>
      <c r="K133" s="167"/>
      <c r="L133" s="167"/>
      <c r="M133" s="167"/>
      <c r="N133" s="168"/>
      <c r="O133" s="168"/>
      <c r="P133" s="168"/>
      <c r="Q133" s="168"/>
      <c r="R133" s="168"/>
      <c r="S133" s="168"/>
      <c r="T133" s="168"/>
      <c r="U133" s="168"/>
      <c r="V133" s="168"/>
      <c r="AU133" s="165"/>
      <c r="AV133" s="164"/>
      <c r="AW133" s="149"/>
      <c r="AX133" s="3"/>
    </row>
    <row r="134" spans="1:50" x14ac:dyDescent="0.25">
      <c r="A134" s="161"/>
      <c r="B134" s="161"/>
      <c r="C134" s="162"/>
      <c r="D134" s="163"/>
      <c r="E134" s="164"/>
      <c r="F134" s="164" t="s">
        <v>132</v>
      </c>
      <c r="G134" s="166"/>
      <c r="H134" s="167"/>
      <c r="I134" s="167"/>
      <c r="J134" s="165"/>
      <c r="K134" s="167"/>
      <c r="L134" s="167"/>
      <c r="M134" s="167"/>
      <c r="N134" s="168"/>
      <c r="O134" s="168"/>
      <c r="P134" s="168"/>
      <c r="Q134" s="168"/>
      <c r="R134" s="168"/>
      <c r="S134" s="168"/>
      <c r="T134" s="168"/>
      <c r="U134" s="168"/>
      <c r="V134" s="168"/>
      <c r="AU134" s="165"/>
      <c r="AV134" s="164"/>
      <c r="AW134" s="149"/>
      <c r="AX134" s="3"/>
    </row>
    <row r="135" spans="1:50" x14ac:dyDescent="0.25">
      <c r="A135" s="161"/>
      <c r="B135" s="161"/>
      <c r="C135" s="162"/>
      <c r="D135" s="163"/>
      <c r="E135" s="164"/>
      <c r="F135" s="164" t="s">
        <v>133</v>
      </c>
      <c r="G135" s="166"/>
      <c r="H135" s="167"/>
      <c r="I135" s="167"/>
      <c r="J135" s="165"/>
      <c r="K135" s="167"/>
      <c r="L135" s="167"/>
      <c r="M135" s="167"/>
      <c r="N135" s="168"/>
      <c r="O135" s="168"/>
      <c r="P135" s="168"/>
      <c r="Q135" s="168"/>
      <c r="R135" s="168"/>
      <c r="S135" s="168"/>
      <c r="T135" s="168"/>
      <c r="U135" s="168"/>
      <c r="V135" s="168"/>
      <c r="AU135" s="165"/>
      <c r="AV135" s="164"/>
      <c r="AW135" s="149"/>
      <c r="AX135" s="3"/>
    </row>
    <row r="136" spans="1:50" x14ac:dyDescent="0.25">
      <c r="A136" s="161"/>
      <c r="B136" s="161"/>
      <c r="C136" s="162"/>
      <c r="D136" s="163"/>
      <c r="E136" s="164"/>
      <c r="F136" s="164"/>
      <c r="G136" s="166"/>
      <c r="H136" s="167"/>
      <c r="I136" s="167"/>
      <c r="J136" s="165"/>
      <c r="K136" s="167"/>
      <c r="L136" s="167"/>
      <c r="M136" s="167"/>
      <c r="N136" s="168"/>
      <c r="O136" s="168"/>
      <c r="P136" s="168"/>
      <c r="Q136" s="168"/>
      <c r="R136" s="168"/>
      <c r="S136" s="168"/>
      <c r="T136" s="168"/>
      <c r="U136" s="168"/>
      <c r="V136" s="168"/>
      <c r="AU136" s="165"/>
      <c r="AV136" s="164"/>
      <c r="AW136" s="149"/>
      <c r="AX136" s="3"/>
    </row>
    <row r="137" spans="1:50" x14ac:dyDescent="0.25">
      <c r="A137" s="161"/>
      <c r="B137" s="161"/>
      <c r="C137" s="162"/>
      <c r="D137" s="163"/>
      <c r="E137" s="164"/>
      <c r="F137" s="164"/>
      <c r="G137" s="166"/>
      <c r="H137" s="167"/>
      <c r="I137" s="167"/>
      <c r="J137" s="165"/>
      <c r="K137" s="167"/>
      <c r="L137" s="167"/>
      <c r="M137" s="167"/>
      <c r="N137" s="168"/>
      <c r="O137" s="168"/>
      <c r="P137" s="168"/>
      <c r="Q137" s="168"/>
      <c r="R137" s="168"/>
      <c r="S137" s="168"/>
      <c r="T137" s="168"/>
      <c r="U137" s="168"/>
      <c r="V137" s="168"/>
      <c r="AU137" s="165"/>
      <c r="AV137" s="164"/>
      <c r="AW137" s="149"/>
      <c r="AX137" s="3"/>
    </row>
    <row r="138" spans="1:50" x14ac:dyDescent="0.25">
      <c r="A138" s="161"/>
      <c r="B138" s="161"/>
      <c r="C138" s="162"/>
      <c r="D138" s="163"/>
      <c r="E138" s="164"/>
      <c r="F138" s="164"/>
      <c r="G138" s="166"/>
      <c r="H138" s="167"/>
      <c r="I138" s="167"/>
      <c r="J138" s="165"/>
      <c r="K138" s="167"/>
      <c r="L138" s="167"/>
      <c r="M138" s="167"/>
      <c r="N138" s="168"/>
      <c r="O138" s="168"/>
      <c r="P138" s="168"/>
      <c r="Q138" s="168"/>
      <c r="R138" s="168"/>
      <c r="S138" s="168"/>
      <c r="T138" s="168"/>
      <c r="U138" s="168"/>
      <c r="V138" s="168"/>
      <c r="AU138" s="165"/>
      <c r="AV138" s="164"/>
      <c r="AW138" s="149"/>
      <c r="AX138" s="3"/>
    </row>
    <row r="139" spans="1:50" x14ac:dyDescent="0.25">
      <c r="A139" s="161"/>
      <c r="B139" s="161"/>
      <c r="C139" s="162"/>
      <c r="D139" s="163"/>
      <c r="E139" s="164"/>
      <c r="F139" s="164"/>
      <c r="G139" s="166"/>
      <c r="H139" s="167"/>
      <c r="I139" s="167"/>
      <c r="J139" s="165"/>
      <c r="K139" s="167"/>
      <c r="L139" s="167"/>
      <c r="M139" s="167"/>
      <c r="N139" s="168"/>
      <c r="O139" s="168"/>
      <c r="P139" s="168"/>
      <c r="Q139" s="168"/>
      <c r="R139" s="168"/>
      <c r="S139" s="168"/>
      <c r="T139" s="168"/>
      <c r="U139" s="168"/>
      <c r="V139" s="168"/>
      <c r="AU139" s="165"/>
      <c r="AV139" s="164"/>
      <c r="AW139" s="149"/>
      <c r="AX139" s="3"/>
    </row>
    <row r="140" spans="1:50" x14ac:dyDescent="0.25">
      <c r="A140" s="161"/>
      <c r="B140" s="161"/>
      <c r="C140" s="162"/>
      <c r="D140" s="163"/>
      <c r="E140" s="164"/>
      <c r="F140" s="165"/>
      <c r="G140" s="166"/>
      <c r="H140" s="167"/>
      <c r="I140" s="167"/>
      <c r="J140" s="165"/>
      <c r="K140" s="167"/>
      <c r="L140" s="167"/>
      <c r="M140" s="167"/>
      <c r="N140" s="168"/>
      <c r="O140" s="168"/>
      <c r="P140" s="168"/>
      <c r="Q140" s="168"/>
      <c r="R140" s="168"/>
      <c r="S140" s="168"/>
      <c r="T140" s="168"/>
      <c r="U140" s="168"/>
      <c r="V140" s="168"/>
      <c r="AU140" s="165"/>
      <c r="AV140" s="164"/>
      <c r="AW140" s="149"/>
      <c r="AX140" s="3"/>
    </row>
    <row r="144" spans="1:50" x14ac:dyDescent="0.25">
      <c r="C144" s="3" t="str">
        <f ca="1">IFERROR(SEARCH("НОРМАТИВНА ЧАСТИНА",$C12),"")</f>
        <v/>
      </c>
    </row>
    <row r="550" spans="1:48" outlineLevel="1" x14ac:dyDescent="0.25">
      <c r="A550" s="169" t="s">
        <v>120</v>
      </c>
      <c r="B550" s="169"/>
      <c r="C550" s="170">
        <v>2</v>
      </c>
      <c r="D550" s="171"/>
      <c r="E550" s="170"/>
      <c r="F550" s="170">
        <v>3</v>
      </c>
      <c r="G550" s="170">
        <v>4</v>
      </c>
      <c r="H550" s="170">
        <v>5</v>
      </c>
      <c r="I550" s="170">
        <v>6</v>
      </c>
      <c r="J550" s="170">
        <v>7</v>
      </c>
      <c r="K550" s="170">
        <v>8</v>
      </c>
      <c r="L550" s="170">
        <v>9</v>
      </c>
      <c r="M550" s="170">
        <v>10</v>
      </c>
      <c r="N550" s="170">
        <v>11</v>
      </c>
      <c r="O550" s="170">
        <v>12</v>
      </c>
      <c r="P550" s="170">
        <v>13</v>
      </c>
      <c r="Q550" s="170">
        <v>14</v>
      </c>
      <c r="R550" s="170">
        <v>15</v>
      </c>
      <c r="S550" s="170">
        <v>16</v>
      </c>
      <c r="T550" s="170">
        <v>17</v>
      </c>
      <c r="U550" s="170">
        <v>18</v>
      </c>
      <c r="V550" s="170">
        <v>19</v>
      </c>
      <c r="W550" s="170">
        <v>20</v>
      </c>
      <c r="X550" s="170">
        <v>21</v>
      </c>
      <c r="Y550" s="170">
        <v>22</v>
      </c>
      <c r="Z550" s="170">
        <v>23</v>
      </c>
      <c r="AA550" s="170">
        <v>24</v>
      </c>
      <c r="AB550" s="170">
        <v>25</v>
      </c>
      <c r="AC550" s="170">
        <v>26</v>
      </c>
      <c r="AD550" s="170">
        <v>27</v>
      </c>
      <c r="AE550" s="170">
        <v>28</v>
      </c>
      <c r="AF550" s="170">
        <v>29</v>
      </c>
      <c r="AG550" s="170">
        <v>30</v>
      </c>
      <c r="AH550" s="170">
        <v>31</v>
      </c>
      <c r="AI550" s="170">
        <v>32</v>
      </c>
      <c r="AJ550" s="170">
        <v>33</v>
      </c>
      <c r="AK550" s="170">
        <v>34</v>
      </c>
      <c r="AL550" s="170">
        <v>35</v>
      </c>
      <c r="AM550" s="170"/>
      <c r="AN550" s="170"/>
      <c r="AO550" s="170"/>
      <c r="AP550" s="170"/>
      <c r="AQ550" s="170"/>
      <c r="AR550" s="170"/>
      <c r="AS550" s="170"/>
      <c r="AT550" s="170"/>
      <c r="AU550" s="170">
        <v>44</v>
      </c>
      <c r="AV550" s="170">
        <v>45</v>
      </c>
    </row>
    <row r="551" spans="1:48" outlineLevel="1" x14ac:dyDescent="0.25">
      <c r="A551" s="169" t="s">
        <v>120</v>
      </c>
      <c r="B551" s="169"/>
      <c r="C551" s="170">
        <v>2</v>
      </c>
      <c r="D551" s="171"/>
      <c r="E551" s="170"/>
      <c r="F551" s="170">
        <v>3</v>
      </c>
      <c r="G551" s="170">
        <v>4</v>
      </c>
      <c r="H551" s="170">
        <v>5</v>
      </c>
      <c r="I551" s="170">
        <v>6</v>
      </c>
      <c r="J551" s="170">
        <v>7</v>
      </c>
      <c r="K551" s="170">
        <v>8</v>
      </c>
      <c r="L551" s="170">
        <v>9</v>
      </c>
      <c r="M551" s="170">
        <v>10</v>
      </c>
      <c r="N551" s="170">
        <v>11</v>
      </c>
      <c r="O551" s="170">
        <v>12</v>
      </c>
      <c r="P551" s="170">
        <v>13</v>
      </c>
      <c r="Q551" s="170">
        <v>14</v>
      </c>
      <c r="R551" s="170">
        <v>15</v>
      </c>
      <c r="S551" s="170">
        <v>16</v>
      </c>
      <c r="T551" s="170">
        <v>17</v>
      </c>
      <c r="U551" s="170">
        <v>18</v>
      </c>
      <c r="V551" s="170">
        <v>19</v>
      </c>
      <c r="W551" s="170">
        <v>20</v>
      </c>
      <c r="X551" s="170">
        <v>21</v>
      </c>
      <c r="Y551" s="170">
        <v>21</v>
      </c>
      <c r="Z551" s="170">
        <v>22</v>
      </c>
      <c r="AA551" s="170">
        <v>22</v>
      </c>
      <c r="AB551" s="170">
        <v>23</v>
      </c>
      <c r="AC551" s="170">
        <v>23</v>
      </c>
      <c r="AD551" s="170">
        <v>24</v>
      </c>
      <c r="AE551" s="170">
        <v>24</v>
      </c>
      <c r="AF551" s="170">
        <v>25</v>
      </c>
      <c r="AG551" s="170">
        <v>25</v>
      </c>
      <c r="AH551" s="170">
        <v>26</v>
      </c>
      <c r="AI551" s="170">
        <v>26</v>
      </c>
      <c r="AJ551" s="170">
        <v>27</v>
      </c>
      <c r="AK551" s="170">
        <v>27</v>
      </c>
      <c r="AL551" s="170">
        <v>28</v>
      </c>
      <c r="AM551" s="170"/>
      <c r="AN551" s="170"/>
      <c r="AO551" s="170"/>
      <c r="AP551" s="170"/>
      <c r="AQ551" s="170"/>
      <c r="AR551" s="170"/>
      <c r="AS551" s="170"/>
      <c r="AT551" s="170"/>
      <c r="AU551" s="170">
        <v>28</v>
      </c>
      <c r="AV551" s="170">
        <v>29</v>
      </c>
    </row>
    <row r="552" spans="1:48" outlineLevel="1" x14ac:dyDescent="0.25">
      <c r="A552" s="169">
        <v>1</v>
      </c>
      <c r="B552" s="169"/>
      <c r="C552" s="170">
        <v>2</v>
      </c>
      <c r="D552" s="171"/>
      <c r="E552" s="170"/>
      <c r="F552" s="170">
        <v>3</v>
      </c>
      <c r="G552" s="170">
        <v>4</v>
      </c>
      <c r="H552" s="170">
        <v>5</v>
      </c>
      <c r="I552" s="170">
        <v>6</v>
      </c>
      <c r="J552" s="170">
        <v>7</v>
      </c>
      <c r="K552" s="170">
        <v>8</v>
      </c>
      <c r="L552" s="170">
        <v>9</v>
      </c>
      <c r="M552" s="170">
        <v>10</v>
      </c>
      <c r="N552" s="170">
        <v>11</v>
      </c>
      <c r="O552" s="170">
        <v>12</v>
      </c>
      <c r="P552" s="170">
        <v>13</v>
      </c>
      <c r="Q552" s="170">
        <v>14</v>
      </c>
      <c r="R552" s="170">
        <v>15</v>
      </c>
      <c r="S552" s="170">
        <v>16</v>
      </c>
      <c r="T552" s="170">
        <v>17</v>
      </c>
      <c r="U552" s="170">
        <v>18</v>
      </c>
      <c r="V552" s="170">
        <v>19</v>
      </c>
      <c r="W552" s="170">
        <v>20</v>
      </c>
      <c r="X552" s="170">
        <v>21</v>
      </c>
      <c r="Y552" s="170">
        <v>22</v>
      </c>
      <c r="Z552" s="170">
        <v>23</v>
      </c>
      <c r="AA552" s="170">
        <v>24</v>
      </c>
      <c r="AB552" s="170">
        <v>25</v>
      </c>
      <c r="AC552" s="170">
        <v>26</v>
      </c>
      <c r="AD552" s="170">
        <v>27</v>
      </c>
      <c r="AE552" s="170">
        <v>28</v>
      </c>
      <c r="AF552" s="170">
        <v>29</v>
      </c>
      <c r="AG552" s="170">
        <v>30</v>
      </c>
      <c r="AH552" s="170">
        <v>31</v>
      </c>
      <c r="AI552" s="170">
        <v>32</v>
      </c>
      <c r="AJ552" s="170">
        <v>33</v>
      </c>
      <c r="AK552" s="170">
        <v>34</v>
      </c>
      <c r="AL552" s="170">
        <v>35</v>
      </c>
      <c r="AM552" s="170"/>
      <c r="AN552" s="170"/>
      <c r="AO552" s="170"/>
      <c r="AP552" s="170"/>
      <c r="AQ552" s="170"/>
      <c r="AR552" s="170"/>
      <c r="AS552" s="170"/>
      <c r="AT552" s="170"/>
      <c r="AU552" s="170">
        <v>23</v>
      </c>
      <c r="AV552" s="170">
        <v>24</v>
      </c>
    </row>
    <row r="553" spans="1:48" outlineLevel="1" x14ac:dyDescent="0.25">
      <c r="A553" s="169">
        <v>1</v>
      </c>
      <c r="B553" s="169"/>
      <c r="C553" s="170">
        <v>2</v>
      </c>
      <c r="D553" s="171"/>
      <c r="E553" s="170"/>
      <c r="F553" s="170">
        <v>3</v>
      </c>
      <c r="G553" s="170">
        <v>4</v>
      </c>
      <c r="H553" s="170">
        <v>5</v>
      </c>
      <c r="I553" s="170">
        <v>6</v>
      </c>
      <c r="J553" s="170">
        <v>7</v>
      </c>
      <c r="K553" s="170">
        <v>8</v>
      </c>
      <c r="L553" s="170">
        <v>9</v>
      </c>
      <c r="M553" s="170">
        <v>10</v>
      </c>
      <c r="N553" s="170">
        <v>11</v>
      </c>
      <c r="O553" s="170">
        <v>12</v>
      </c>
      <c r="P553" s="170">
        <v>13</v>
      </c>
      <c r="Q553" s="170">
        <v>14</v>
      </c>
      <c r="R553" s="170">
        <v>15</v>
      </c>
      <c r="S553" s="170">
        <v>16</v>
      </c>
      <c r="T553" s="170">
        <v>17</v>
      </c>
      <c r="U553" s="170">
        <v>18</v>
      </c>
      <c r="V553" s="170">
        <v>19</v>
      </c>
      <c r="W553" s="170">
        <v>20</v>
      </c>
      <c r="X553" s="170">
        <v>21</v>
      </c>
      <c r="Y553" s="170">
        <v>22</v>
      </c>
      <c r="Z553" s="170">
        <v>23</v>
      </c>
      <c r="AA553" s="170">
        <v>24</v>
      </c>
      <c r="AB553" s="170">
        <v>25</v>
      </c>
      <c r="AC553" s="170">
        <v>26</v>
      </c>
      <c r="AD553" s="170">
        <v>27</v>
      </c>
      <c r="AE553" s="170">
        <v>28</v>
      </c>
      <c r="AF553" s="170">
        <v>29</v>
      </c>
      <c r="AG553" s="170">
        <v>30</v>
      </c>
      <c r="AH553" s="170">
        <v>31</v>
      </c>
      <c r="AI553" s="170">
        <v>32</v>
      </c>
      <c r="AJ553" s="170">
        <v>33</v>
      </c>
      <c r="AK553" s="170">
        <v>34</v>
      </c>
      <c r="AL553" s="170">
        <v>35</v>
      </c>
      <c r="AM553" s="170"/>
      <c r="AN553" s="170"/>
      <c r="AO553" s="170"/>
      <c r="AP553" s="170"/>
      <c r="AQ553" s="170"/>
      <c r="AR553" s="170"/>
      <c r="AS553" s="170"/>
      <c r="AT553" s="170"/>
      <c r="AU553" s="170">
        <v>24</v>
      </c>
      <c r="AV553" s="170">
        <v>25</v>
      </c>
    </row>
    <row r="554" spans="1:48" outlineLevel="1" x14ac:dyDescent="0.25">
      <c r="A554" s="169" t="s">
        <v>120</v>
      </c>
      <c r="B554" s="169"/>
      <c r="C554" s="170">
        <v>2</v>
      </c>
      <c r="D554" s="171"/>
      <c r="E554" s="170"/>
      <c r="F554" s="170">
        <v>3</v>
      </c>
      <c r="G554" s="170">
        <v>4</v>
      </c>
      <c r="H554" s="170">
        <v>5</v>
      </c>
      <c r="I554" s="170">
        <v>6</v>
      </c>
      <c r="J554" s="170">
        <v>7</v>
      </c>
      <c r="K554" s="170">
        <v>8</v>
      </c>
      <c r="L554" s="170">
        <v>9</v>
      </c>
      <c r="M554" s="170">
        <v>10</v>
      </c>
      <c r="N554" s="170">
        <v>11</v>
      </c>
      <c r="O554" s="170">
        <v>12</v>
      </c>
      <c r="P554" s="170">
        <v>13</v>
      </c>
      <c r="Q554" s="170">
        <v>14</v>
      </c>
      <c r="R554" s="170">
        <v>15</v>
      </c>
      <c r="S554" s="170">
        <v>16</v>
      </c>
      <c r="T554" s="170">
        <v>17</v>
      </c>
      <c r="U554" s="170">
        <v>18</v>
      </c>
      <c r="V554" s="170">
        <v>19</v>
      </c>
      <c r="W554" s="170">
        <v>20</v>
      </c>
      <c r="X554" s="170">
        <v>21</v>
      </c>
      <c r="Y554" s="170">
        <v>22</v>
      </c>
      <c r="Z554" s="170">
        <v>23</v>
      </c>
      <c r="AA554" s="170">
        <v>24</v>
      </c>
      <c r="AB554" s="170">
        <v>25</v>
      </c>
      <c r="AC554" s="170">
        <v>26</v>
      </c>
      <c r="AD554" s="170">
        <v>27</v>
      </c>
      <c r="AE554" s="170">
        <v>28</v>
      </c>
      <c r="AF554" s="170">
        <v>29</v>
      </c>
      <c r="AG554" s="170">
        <v>30</v>
      </c>
      <c r="AH554" s="170">
        <v>31</v>
      </c>
      <c r="AI554" s="170">
        <v>32</v>
      </c>
      <c r="AJ554" s="170">
        <v>33</v>
      </c>
      <c r="AK554" s="170">
        <v>34</v>
      </c>
      <c r="AL554" s="170">
        <v>35</v>
      </c>
      <c r="AM554" s="170"/>
      <c r="AN554" s="170"/>
      <c r="AO554" s="170"/>
      <c r="AP554" s="170"/>
      <c r="AQ554" s="170"/>
      <c r="AR554" s="170"/>
      <c r="AS554" s="170"/>
      <c r="AT554" s="170"/>
      <c r="AU554" s="170">
        <v>36</v>
      </c>
      <c r="AV554" s="170">
        <v>37</v>
      </c>
    </row>
    <row r="555" spans="1:48" outlineLevel="1" x14ac:dyDescent="0.25">
      <c r="A555" s="169">
        <v>1</v>
      </c>
      <c r="B555" s="169"/>
      <c r="C555" s="170">
        <v>2</v>
      </c>
      <c r="D555" s="171"/>
      <c r="E555" s="170"/>
      <c r="F555" s="170">
        <v>3</v>
      </c>
      <c r="G555" s="170">
        <v>4</v>
      </c>
      <c r="H555" s="170">
        <v>5</v>
      </c>
      <c r="I555" s="170">
        <v>6</v>
      </c>
      <c r="J555" s="170">
        <v>7</v>
      </c>
      <c r="K555" s="170">
        <v>8</v>
      </c>
      <c r="L555" s="170">
        <v>9</v>
      </c>
      <c r="M555" s="170">
        <v>10</v>
      </c>
      <c r="N555" s="170">
        <v>11</v>
      </c>
      <c r="O555" s="170">
        <v>12</v>
      </c>
      <c r="P555" s="170">
        <v>13</v>
      </c>
      <c r="Q555" s="170">
        <v>14</v>
      </c>
      <c r="R555" s="170">
        <v>15</v>
      </c>
      <c r="S555" s="170">
        <v>16</v>
      </c>
      <c r="T555" s="170">
        <v>17</v>
      </c>
      <c r="U555" s="170">
        <v>18</v>
      </c>
      <c r="V555" s="170">
        <v>19</v>
      </c>
      <c r="W555" s="170">
        <v>20</v>
      </c>
      <c r="X555" s="170">
        <v>21</v>
      </c>
      <c r="Y555" s="170">
        <v>22</v>
      </c>
      <c r="Z555" s="170">
        <v>23</v>
      </c>
      <c r="AA555" s="170">
        <v>24</v>
      </c>
      <c r="AB555" s="170">
        <v>25</v>
      </c>
      <c r="AC555" s="170">
        <v>26</v>
      </c>
      <c r="AD555" s="170">
        <v>27</v>
      </c>
      <c r="AE555" s="170">
        <v>28</v>
      </c>
      <c r="AF555" s="170">
        <v>29</v>
      </c>
      <c r="AG555" s="170">
        <v>30</v>
      </c>
      <c r="AH555" s="170">
        <v>31</v>
      </c>
      <c r="AI555" s="170">
        <v>32</v>
      </c>
      <c r="AJ555" s="170">
        <v>33</v>
      </c>
      <c r="AK555" s="170">
        <v>34</v>
      </c>
      <c r="AL555" s="170">
        <v>35</v>
      </c>
      <c r="AM555" s="170"/>
      <c r="AN555" s="170"/>
      <c r="AO555" s="170"/>
      <c r="AP555" s="170"/>
      <c r="AQ555" s="170"/>
      <c r="AR555" s="170"/>
      <c r="AS555" s="170"/>
      <c r="AT555" s="170"/>
      <c r="AU555" s="170">
        <v>26</v>
      </c>
      <c r="AV555" s="170">
        <v>27</v>
      </c>
    </row>
    <row r="556" spans="1:48" outlineLevel="1" x14ac:dyDescent="0.25">
      <c r="A556" s="169">
        <v>1</v>
      </c>
      <c r="B556" s="169"/>
      <c r="C556" s="170">
        <v>2</v>
      </c>
      <c r="D556" s="171"/>
      <c r="E556" s="170"/>
      <c r="F556" s="170">
        <v>3</v>
      </c>
      <c r="G556" s="170">
        <v>4</v>
      </c>
      <c r="H556" s="170">
        <v>5</v>
      </c>
      <c r="I556" s="170">
        <v>6</v>
      </c>
      <c r="J556" s="170">
        <v>7</v>
      </c>
      <c r="K556" s="170">
        <v>8</v>
      </c>
      <c r="L556" s="170">
        <v>9</v>
      </c>
      <c r="M556" s="170">
        <v>10</v>
      </c>
      <c r="N556" s="170">
        <v>11</v>
      </c>
      <c r="O556" s="170">
        <v>12</v>
      </c>
      <c r="P556" s="170">
        <v>13</v>
      </c>
      <c r="Q556" s="170">
        <v>14</v>
      </c>
      <c r="R556" s="170">
        <v>15</v>
      </c>
      <c r="S556" s="170">
        <v>16</v>
      </c>
      <c r="T556" s="170">
        <v>17</v>
      </c>
      <c r="U556" s="170">
        <v>18</v>
      </c>
      <c r="V556" s="170">
        <v>19</v>
      </c>
      <c r="W556" s="170">
        <v>20</v>
      </c>
      <c r="X556" s="170">
        <v>21</v>
      </c>
      <c r="Y556" s="170">
        <v>22</v>
      </c>
      <c r="Z556" s="170">
        <v>23</v>
      </c>
      <c r="AA556" s="170">
        <v>24</v>
      </c>
      <c r="AB556" s="170">
        <v>25</v>
      </c>
      <c r="AC556" s="170">
        <v>26</v>
      </c>
      <c r="AD556" s="170">
        <v>27</v>
      </c>
      <c r="AE556" s="170">
        <v>28</v>
      </c>
      <c r="AF556" s="170">
        <v>29</v>
      </c>
      <c r="AG556" s="170">
        <v>30</v>
      </c>
      <c r="AH556" s="170">
        <v>31</v>
      </c>
      <c r="AI556" s="170">
        <v>32</v>
      </c>
      <c r="AJ556" s="170">
        <v>33</v>
      </c>
      <c r="AK556" s="170">
        <v>34</v>
      </c>
      <c r="AL556" s="170">
        <v>35</v>
      </c>
      <c r="AM556" s="170"/>
      <c r="AN556" s="170"/>
      <c r="AO556" s="170"/>
      <c r="AP556" s="170"/>
      <c r="AQ556" s="170"/>
      <c r="AR556" s="170"/>
      <c r="AS556" s="170"/>
      <c r="AT556" s="170"/>
      <c r="AU556" s="170">
        <v>22</v>
      </c>
      <c r="AV556" s="170">
        <v>23</v>
      </c>
    </row>
    <row r="557" spans="1:48" outlineLevel="1" x14ac:dyDescent="0.25">
      <c r="A557" t="s">
        <v>120</v>
      </c>
      <c r="C557" s="170">
        <v>2</v>
      </c>
      <c r="D557" s="171"/>
      <c r="E557" s="170"/>
      <c r="F557" s="170">
        <v>4</v>
      </c>
      <c r="G557" s="170">
        <v>5</v>
      </c>
      <c r="H557" s="170">
        <v>6</v>
      </c>
      <c r="I557" s="170">
        <v>7</v>
      </c>
      <c r="J557" s="170">
        <v>8</v>
      </c>
      <c r="K557" s="170">
        <v>9</v>
      </c>
      <c r="L557" s="170">
        <v>10</v>
      </c>
      <c r="M557" s="170">
        <v>11</v>
      </c>
      <c r="N557" s="170">
        <v>12</v>
      </c>
      <c r="O557" s="170">
        <v>13</v>
      </c>
      <c r="P557" s="170">
        <v>14</v>
      </c>
      <c r="Q557" s="170">
        <v>15</v>
      </c>
      <c r="R557" s="170">
        <v>16</v>
      </c>
      <c r="S557" s="170">
        <v>17</v>
      </c>
      <c r="T557" s="170">
        <v>18</v>
      </c>
      <c r="U557" s="170">
        <v>19</v>
      </c>
      <c r="V557" s="170">
        <v>20</v>
      </c>
      <c r="W557" s="170">
        <v>22</v>
      </c>
      <c r="X557" s="170">
        <v>23</v>
      </c>
      <c r="Y557" s="170">
        <v>24</v>
      </c>
      <c r="Z557" s="170">
        <v>25</v>
      </c>
      <c r="AA557" s="170">
        <v>26</v>
      </c>
      <c r="AB557" s="170">
        <v>27</v>
      </c>
      <c r="AC557" s="170">
        <v>28</v>
      </c>
      <c r="AD557" s="170">
        <v>29</v>
      </c>
      <c r="AE557" s="170">
        <v>30</v>
      </c>
      <c r="AF557" s="170">
        <v>31</v>
      </c>
      <c r="AG557" s="170">
        <v>32</v>
      </c>
      <c r="AH557" s="170">
        <v>33</v>
      </c>
      <c r="AI557" s="170">
        <v>34</v>
      </c>
      <c r="AJ557" s="170">
        <v>35</v>
      </c>
      <c r="AK557" s="170">
        <v>36</v>
      </c>
      <c r="AL557" s="170">
        <v>37</v>
      </c>
      <c r="AM557" s="170"/>
      <c r="AN557" s="170"/>
      <c r="AO557" s="170"/>
      <c r="AP557" s="170"/>
      <c r="AQ557" s="170"/>
      <c r="AR557" s="170"/>
      <c r="AS557" s="170"/>
      <c r="AT557" s="170"/>
      <c r="AU557" s="170">
        <v>24</v>
      </c>
      <c r="AV557" s="170">
        <v>25</v>
      </c>
    </row>
    <row r="558" spans="1:48" outlineLevel="1" x14ac:dyDescent="0.25">
      <c r="A558">
        <v>1</v>
      </c>
      <c r="C558" s="170">
        <v>2</v>
      </c>
      <c r="D558" s="171"/>
      <c r="E558" s="170"/>
      <c r="F558" s="170">
        <v>4</v>
      </c>
      <c r="G558" s="170">
        <v>5</v>
      </c>
      <c r="H558" s="170">
        <v>6</v>
      </c>
      <c r="I558" s="170">
        <v>7</v>
      </c>
      <c r="J558" s="170">
        <v>8</v>
      </c>
      <c r="K558" s="170">
        <v>9</v>
      </c>
      <c r="L558" s="170">
        <v>10</v>
      </c>
      <c r="M558" s="170">
        <v>11</v>
      </c>
      <c r="N558" s="170">
        <v>12</v>
      </c>
      <c r="O558" s="170">
        <v>13</v>
      </c>
      <c r="P558" s="170">
        <v>14</v>
      </c>
      <c r="Q558" s="170">
        <v>15</v>
      </c>
      <c r="R558" s="170">
        <v>16</v>
      </c>
      <c r="S558" s="170">
        <v>17</v>
      </c>
      <c r="T558" s="170">
        <v>18</v>
      </c>
      <c r="U558" s="170">
        <v>19</v>
      </c>
      <c r="V558" s="170">
        <v>20</v>
      </c>
      <c r="W558" s="170">
        <v>22</v>
      </c>
      <c r="X558" s="170">
        <v>23</v>
      </c>
      <c r="Y558" s="170">
        <v>24</v>
      </c>
      <c r="Z558" s="170">
        <v>25</v>
      </c>
      <c r="AA558" s="170">
        <v>26</v>
      </c>
      <c r="AB558" s="170">
        <v>27</v>
      </c>
      <c r="AC558" s="170">
        <v>28</v>
      </c>
      <c r="AD558" s="170">
        <v>29</v>
      </c>
      <c r="AE558" s="170">
        <v>30</v>
      </c>
      <c r="AF558" s="170">
        <v>31</v>
      </c>
      <c r="AG558" s="170">
        <v>32</v>
      </c>
      <c r="AH558" s="170">
        <v>33</v>
      </c>
      <c r="AI558" s="170">
        <v>34</v>
      </c>
      <c r="AJ558" s="170">
        <v>35</v>
      </c>
      <c r="AK558" s="170">
        <v>36</v>
      </c>
      <c r="AL558" s="170">
        <v>37</v>
      </c>
      <c r="AM558" s="170"/>
      <c r="AN558" s="170"/>
      <c r="AO558" s="170"/>
      <c r="AP558" s="170"/>
      <c r="AQ558" s="170"/>
      <c r="AR558" s="170"/>
      <c r="AS558" s="170"/>
      <c r="AT558" s="170"/>
      <c r="AU558" s="170">
        <v>23</v>
      </c>
      <c r="AV558" s="170">
        <v>24</v>
      </c>
    </row>
    <row r="559" spans="1:48" outlineLevel="1" x14ac:dyDescent="0.25">
      <c r="C559" s="170"/>
      <c r="D559" s="171"/>
      <c r="E559" s="170"/>
      <c r="F559" s="170"/>
      <c r="G559" s="170"/>
      <c r="H559" s="170"/>
      <c r="I559" s="170"/>
      <c r="J559" s="170"/>
      <c r="K559" s="170"/>
      <c r="L559" s="170"/>
      <c r="M559" s="170"/>
      <c r="N559" s="170"/>
      <c r="O559" s="170"/>
      <c r="P559" s="170"/>
      <c r="Q559" s="170"/>
      <c r="R559" s="170"/>
      <c r="S559" s="170"/>
      <c r="T559" s="170"/>
      <c r="U559" s="170"/>
      <c r="V559" s="170"/>
      <c r="W559" s="170"/>
      <c r="X559" s="170"/>
      <c r="Y559" s="170"/>
      <c r="Z559" s="170"/>
      <c r="AA559" s="170"/>
      <c r="AB559" s="170"/>
      <c r="AC559" s="170"/>
      <c r="AD559" s="170"/>
      <c r="AE559" s="170"/>
      <c r="AF559" s="170"/>
      <c r="AG559" s="170"/>
      <c r="AH559" s="170"/>
      <c r="AI559" s="170"/>
      <c r="AJ559" s="170"/>
      <c r="AK559" s="170"/>
      <c r="AL559" s="170"/>
      <c r="AM559" s="170"/>
      <c r="AN559" s="170"/>
      <c r="AO559" s="170"/>
      <c r="AP559" s="170"/>
      <c r="AQ559" s="170"/>
      <c r="AR559" s="170"/>
      <c r="AS559" s="170"/>
      <c r="AT559" s="170"/>
      <c r="AU559" s="170"/>
      <c r="AV559" s="170"/>
    </row>
    <row r="560" spans="1:48" outlineLevel="1" x14ac:dyDescent="0.25">
      <c r="C560" s="170"/>
      <c r="D560" s="171"/>
      <c r="E560" s="170"/>
      <c r="F560" s="170"/>
      <c r="G560" s="170"/>
      <c r="H560" s="170"/>
      <c r="I560" s="170"/>
      <c r="J560" s="170"/>
      <c r="K560" s="170"/>
      <c r="L560" s="170"/>
      <c r="M560" s="170"/>
      <c r="N560" s="170"/>
      <c r="O560" s="170"/>
      <c r="P560" s="170"/>
      <c r="Q560" s="170"/>
      <c r="R560" s="170"/>
      <c r="S560" s="170"/>
      <c r="T560" s="170"/>
      <c r="U560" s="170"/>
      <c r="V560" s="170"/>
      <c r="W560" s="170"/>
      <c r="X560" s="170"/>
      <c r="Y560" s="170"/>
      <c r="Z560" s="170"/>
      <c r="AA560" s="170"/>
      <c r="AB560" s="170"/>
      <c r="AC560" s="170"/>
      <c r="AD560" s="170"/>
      <c r="AE560" s="170"/>
      <c r="AF560" s="170"/>
      <c r="AG560" s="170"/>
      <c r="AH560" s="170"/>
      <c r="AI560" s="170"/>
      <c r="AJ560" s="170"/>
      <c r="AK560" s="170"/>
      <c r="AL560" s="170"/>
      <c r="AM560" s="170"/>
      <c r="AN560" s="170"/>
      <c r="AO560" s="170"/>
      <c r="AP560" s="170"/>
      <c r="AQ560" s="170"/>
      <c r="AR560" s="170"/>
      <c r="AS560" s="170"/>
      <c r="AT560" s="170"/>
      <c r="AU560" s="170"/>
      <c r="AV560" s="170"/>
    </row>
    <row r="561" spans="3:48" outlineLevel="1" x14ac:dyDescent="0.25">
      <c r="C561" s="170"/>
      <c r="D561" s="171"/>
      <c r="E561" s="170"/>
      <c r="F561" s="170"/>
      <c r="G561" s="170"/>
      <c r="H561" s="170"/>
      <c r="I561" s="170"/>
      <c r="J561" s="170"/>
      <c r="K561" s="170"/>
      <c r="L561" s="170"/>
      <c r="M561" s="170"/>
      <c r="N561" s="170"/>
      <c r="O561" s="170"/>
      <c r="P561" s="170"/>
      <c r="Q561" s="170"/>
      <c r="R561" s="170"/>
      <c r="S561" s="170"/>
      <c r="T561" s="170"/>
      <c r="U561" s="170"/>
      <c r="V561" s="170"/>
      <c r="W561" s="170"/>
      <c r="X561" s="170"/>
      <c r="Y561" s="170"/>
      <c r="Z561" s="170"/>
      <c r="AA561" s="170"/>
      <c r="AB561" s="170"/>
      <c r="AC561" s="170"/>
      <c r="AD561" s="170"/>
      <c r="AE561" s="170"/>
      <c r="AF561" s="170"/>
      <c r="AG561" s="170"/>
      <c r="AH561" s="170"/>
      <c r="AI561" s="170"/>
      <c r="AJ561" s="170"/>
      <c r="AK561" s="170"/>
      <c r="AL561" s="170"/>
      <c r="AM561" s="170"/>
      <c r="AN561" s="170"/>
      <c r="AO561" s="170"/>
      <c r="AP561" s="170"/>
      <c r="AQ561" s="170"/>
      <c r="AR561" s="170"/>
      <c r="AS561" s="170"/>
      <c r="AT561" s="170"/>
      <c r="AU561" s="170"/>
      <c r="AV561" s="170"/>
    </row>
    <row r="562" spans="3:48" outlineLevel="1" x14ac:dyDescent="0.25">
      <c r="C562" s="170"/>
      <c r="D562" s="171"/>
      <c r="E562" s="170"/>
      <c r="F562" s="170"/>
      <c r="G562" s="170"/>
      <c r="H562" s="170"/>
      <c r="I562" s="170"/>
      <c r="J562" s="170"/>
      <c r="K562" s="170"/>
      <c r="L562" s="170"/>
      <c r="M562" s="170"/>
      <c r="N562" s="170"/>
      <c r="O562" s="170"/>
      <c r="P562" s="170"/>
      <c r="Q562" s="170"/>
      <c r="R562" s="170"/>
      <c r="S562" s="170"/>
      <c r="T562" s="170"/>
      <c r="U562" s="170"/>
      <c r="V562" s="170"/>
      <c r="W562" s="170"/>
      <c r="X562" s="170"/>
      <c r="Y562" s="170"/>
      <c r="Z562" s="170"/>
      <c r="AA562" s="170"/>
      <c r="AB562" s="170"/>
      <c r="AC562" s="170"/>
      <c r="AD562" s="170"/>
      <c r="AE562" s="170"/>
      <c r="AF562" s="170"/>
      <c r="AG562" s="170"/>
      <c r="AH562" s="170"/>
      <c r="AI562" s="170"/>
      <c r="AJ562" s="170"/>
      <c r="AK562" s="170"/>
      <c r="AL562" s="170"/>
      <c r="AM562" s="170"/>
      <c r="AN562" s="170"/>
      <c r="AO562" s="170"/>
      <c r="AP562" s="170"/>
      <c r="AQ562" s="170"/>
      <c r="AR562" s="170"/>
      <c r="AS562" s="170"/>
      <c r="AT562" s="170"/>
      <c r="AU562" s="170"/>
      <c r="AV562" s="170"/>
    </row>
    <row r="563" spans="3:48" outlineLevel="1" x14ac:dyDescent="0.25">
      <c r="C563" s="170"/>
      <c r="D563" s="171"/>
      <c r="E563" s="170"/>
      <c r="F563" s="170"/>
      <c r="G563" s="170"/>
      <c r="H563" s="170"/>
      <c r="I563" s="170"/>
      <c r="J563" s="170"/>
      <c r="K563" s="170"/>
      <c r="L563" s="170"/>
      <c r="M563" s="170"/>
      <c r="N563" s="170"/>
      <c r="O563" s="170"/>
      <c r="P563" s="170"/>
      <c r="Q563" s="170"/>
      <c r="R563" s="170"/>
      <c r="S563" s="170"/>
      <c r="T563" s="170"/>
      <c r="U563" s="170"/>
      <c r="V563" s="170"/>
      <c r="W563" s="170"/>
      <c r="X563" s="170"/>
      <c r="Y563" s="170"/>
      <c r="Z563" s="170"/>
      <c r="AA563" s="170"/>
      <c r="AB563" s="170"/>
      <c r="AC563" s="170"/>
      <c r="AD563" s="170"/>
      <c r="AE563" s="170"/>
      <c r="AF563" s="170"/>
      <c r="AG563" s="170"/>
      <c r="AH563" s="170"/>
      <c r="AI563" s="170"/>
      <c r="AJ563" s="170"/>
      <c r="AK563" s="170"/>
      <c r="AL563" s="170"/>
      <c r="AM563" s="170"/>
      <c r="AN563" s="170"/>
      <c r="AO563" s="170"/>
      <c r="AP563" s="170"/>
      <c r="AQ563" s="170"/>
      <c r="AR563" s="170"/>
      <c r="AS563" s="170"/>
      <c r="AT563" s="170"/>
      <c r="AU563" s="170"/>
      <c r="AV563" s="170"/>
    </row>
    <row r="564" spans="3:48" outlineLevel="1" x14ac:dyDescent="0.25">
      <c r="C564" s="170"/>
      <c r="D564" s="171"/>
      <c r="E564" s="170"/>
      <c r="F564" s="170"/>
      <c r="G564" s="170"/>
      <c r="H564" s="170"/>
      <c r="I564" s="170"/>
      <c r="J564" s="170"/>
      <c r="K564" s="170"/>
      <c r="L564" s="170"/>
      <c r="M564" s="170"/>
      <c r="N564" s="170"/>
      <c r="O564" s="170"/>
      <c r="P564" s="170"/>
      <c r="Q564" s="170"/>
      <c r="R564" s="170"/>
      <c r="S564" s="170"/>
      <c r="T564" s="170"/>
      <c r="U564" s="170"/>
      <c r="V564" s="170"/>
      <c r="W564" s="170"/>
      <c r="X564" s="170"/>
      <c r="Y564" s="170"/>
      <c r="Z564" s="170"/>
      <c r="AA564" s="170"/>
      <c r="AB564" s="170"/>
      <c r="AC564" s="170"/>
      <c r="AD564" s="170"/>
      <c r="AE564" s="170"/>
      <c r="AF564" s="170"/>
      <c r="AG564" s="170"/>
      <c r="AH564" s="170"/>
      <c r="AI564" s="170"/>
      <c r="AJ564" s="170"/>
      <c r="AK564" s="170"/>
      <c r="AL564" s="170"/>
      <c r="AM564" s="170"/>
      <c r="AN564" s="170"/>
      <c r="AO564" s="170"/>
      <c r="AP564" s="170"/>
      <c r="AQ564" s="170"/>
      <c r="AR564" s="170"/>
      <c r="AS564" s="170"/>
      <c r="AT564" s="170"/>
      <c r="AU564" s="170"/>
      <c r="AV564" s="170"/>
    </row>
    <row r="584" spans="3:3" x14ac:dyDescent="0.25">
      <c r="C584"/>
    </row>
    <row r="585" spans="3:3" x14ac:dyDescent="0.25">
      <c r="C585"/>
    </row>
    <row r="586" spans="3:3" x14ac:dyDescent="0.25">
      <c r="C586"/>
    </row>
    <row r="587" spans="3:3" x14ac:dyDescent="0.25">
      <c r="C587"/>
    </row>
    <row r="588" spans="3:3" x14ac:dyDescent="0.25">
      <c r="C588"/>
    </row>
    <row r="589" spans="3:3" x14ac:dyDescent="0.25">
      <c r="C589"/>
    </row>
    <row r="590" spans="3:3" x14ac:dyDescent="0.25">
      <c r="C590"/>
    </row>
    <row r="591" spans="3:3" x14ac:dyDescent="0.25">
      <c r="C591"/>
    </row>
    <row r="592" spans="3: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  <row r="599" spans="3:3" x14ac:dyDescent="0.25">
      <c r="C599"/>
    </row>
    <row r="600" spans="3:3" x14ac:dyDescent="0.25">
      <c r="C600"/>
    </row>
    <row r="601" spans="3:3" x14ac:dyDescent="0.25">
      <c r="C601"/>
    </row>
    <row r="602" spans="3:3" x14ac:dyDescent="0.25">
      <c r="C602"/>
    </row>
    <row r="603" spans="3:3" x14ac:dyDescent="0.25">
      <c r="C603"/>
    </row>
    <row r="604" spans="3:3" x14ac:dyDescent="0.25">
      <c r="C604"/>
    </row>
    <row r="605" spans="3:3" x14ac:dyDescent="0.25">
      <c r="C605"/>
    </row>
    <row r="606" spans="3:3" x14ac:dyDescent="0.25">
      <c r="C606"/>
    </row>
    <row r="607" spans="3:3" x14ac:dyDescent="0.25">
      <c r="C607"/>
    </row>
    <row r="608" spans="3:3" x14ac:dyDescent="0.25">
      <c r="C608"/>
    </row>
    <row r="609" spans="3:3" x14ac:dyDescent="0.25">
      <c r="C609"/>
    </row>
    <row r="610" spans="3:3" x14ac:dyDescent="0.25">
      <c r="C610"/>
    </row>
    <row r="611" spans="3:3" x14ac:dyDescent="0.25">
      <c r="C611"/>
    </row>
    <row r="612" spans="3:3" x14ac:dyDescent="0.25">
      <c r="C612"/>
    </row>
    <row r="613" spans="3:3" x14ac:dyDescent="0.25">
      <c r="C613"/>
    </row>
    <row r="614" spans="3:3" x14ac:dyDescent="0.25">
      <c r="C614"/>
    </row>
    <row r="615" spans="3:3" x14ac:dyDescent="0.25">
      <c r="C615"/>
    </row>
    <row r="616" spans="3:3" x14ac:dyDescent="0.25">
      <c r="C616"/>
    </row>
    <row r="617" spans="3:3" x14ac:dyDescent="0.25">
      <c r="C617"/>
    </row>
    <row r="618" spans="3:3" x14ac:dyDescent="0.25">
      <c r="C618"/>
    </row>
    <row r="619" spans="3:3" x14ac:dyDescent="0.25">
      <c r="C619"/>
    </row>
    <row r="620" spans="3:3" x14ac:dyDescent="0.25">
      <c r="C620"/>
    </row>
    <row r="621" spans="3:3" x14ac:dyDescent="0.25">
      <c r="C621"/>
    </row>
    <row r="622" spans="3:3" x14ac:dyDescent="0.25">
      <c r="C622"/>
    </row>
    <row r="623" spans="3:3" x14ac:dyDescent="0.25">
      <c r="C623"/>
    </row>
    <row r="624" spans="3:3" x14ac:dyDescent="0.25">
      <c r="C624"/>
    </row>
    <row r="625" spans="3:3" x14ac:dyDescent="0.25">
      <c r="C625"/>
    </row>
    <row r="626" spans="3:3" x14ac:dyDescent="0.25">
      <c r="C626"/>
    </row>
    <row r="627" spans="3:3" x14ac:dyDescent="0.25">
      <c r="C627"/>
    </row>
    <row r="628" spans="3:3" x14ac:dyDescent="0.25">
      <c r="C628"/>
    </row>
    <row r="629" spans="3:3" x14ac:dyDescent="0.25">
      <c r="C629"/>
    </row>
    <row r="630" spans="3:3" x14ac:dyDescent="0.25">
      <c r="C630"/>
    </row>
    <row r="631" spans="3:3" x14ac:dyDescent="0.25">
      <c r="C631"/>
    </row>
    <row r="632" spans="3:3" x14ac:dyDescent="0.25">
      <c r="C632"/>
    </row>
    <row r="633" spans="3:3" x14ac:dyDescent="0.25">
      <c r="C633"/>
    </row>
    <row r="634" spans="3:3" x14ac:dyDescent="0.25">
      <c r="C634"/>
    </row>
    <row r="635" spans="3:3" x14ac:dyDescent="0.25">
      <c r="C635"/>
    </row>
    <row r="636" spans="3:3" x14ac:dyDescent="0.25">
      <c r="C636"/>
    </row>
    <row r="637" spans="3:3" x14ac:dyDescent="0.25">
      <c r="C637"/>
    </row>
    <row r="638" spans="3:3" x14ac:dyDescent="0.25">
      <c r="C638"/>
    </row>
    <row r="639" spans="3:3" x14ac:dyDescent="0.25">
      <c r="C639"/>
    </row>
    <row r="640" spans="3:3" x14ac:dyDescent="0.25">
      <c r="C640"/>
    </row>
    <row r="641" spans="3:3" x14ac:dyDescent="0.25">
      <c r="C641"/>
    </row>
    <row r="642" spans="3:3" x14ac:dyDescent="0.25">
      <c r="C642"/>
    </row>
    <row r="643" spans="3:3" x14ac:dyDescent="0.25">
      <c r="C643"/>
    </row>
    <row r="644" spans="3:3" x14ac:dyDescent="0.25">
      <c r="C644"/>
    </row>
    <row r="645" spans="3:3" x14ac:dyDescent="0.25">
      <c r="C645"/>
    </row>
    <row r="646" spans="3:3" x14ac:dyDescent="0.25">
      <c r="C646"/>
    </row>
    <row r="647" spans="3:3" x14ac:dyDescent="0.25">
      <c r="C647"/>
    </row>
    <row r="648" spans="3:3" x14ac:dyDescent="0.25">
      <c r="C648"/>
    </row>
    <row r="649" spans="3:3" x14ac:dyDescent="0.25">
      <c r="C649"/>
    </row>
    <row r="650" spans="3:3" x14ac:dyDescent="0.25">
      <c r="C650"/>
    </row>
    <row r="651" spans="3:3" x14ac:dyDescent="0.25">
      <c r="C651"/>
    </row>
    <row r="652" spans="3:3" x14ac:dyDescent="0.25">
      <c r="C652"/>
    </row>
    <row r="653" spans="3:3" x14ac:dyDescent="0.25">
      <c r="C653"/>
    </row>
    <row r="654" spans="3:3" x14ac:dyDescent="0.25">
      <c r="C654"/>
    </row>
    <row r="655" spans="3:3" x14ac:dyDescent="0.25">
      <c r="C655"/>
    </row>
    <row r="656" spans="3:3" x14ac:dyDescent="0.25">
      <c r="C656"/>
    </row>
    <row r="657" spans="3:3" x14ac:dyDescent="0.25">
      <c r="C657"/>
    </row>
    <row r="658" spans="3:3" x14ac:dyDescent="0.25">
      <c r="C658"/>
    </row>
    <row r="659" spans="3:3" x14ac:dyDescent="0.25">
      <c r="C659"/>
    </row>
    <row r="660" spans="3:3" x14ac:dyDescent="0.25">
      <c r="C660"/>
    </row>
    <row r="661" spans="3:3" x14ac:dyDescent="0.25">
      <c r="C661"/>
    </row>
    <row r="662" spans="3:3" x14ac:dyDescent="0.25">
      <c r="C662"/>
    </row>
    <row r="663" spans="3:3" x14ac:dyDescent="0.25">
      <c r="C663"/>
    </row>
    <row r="664" spans="3:3" x14ac:dyDescent="0.25">
      <c r="C664"/>
    </row>
    <row r="665" spans="3:3" x14ac:dyDescent="0.25">
      <c r="C665"/>
    </row>
    <row r="666" spans="3:3" x14ac:dyDescent="0.25">
      <c r="C666"/>
    </row>
    <row r="667" spans="3:3" x14ac:dyDescent="0.25">
      <c r="C667"/>
    </row>
    <row r="668" spans="3:3" x14ac:dyDescent="0.25">
      <c r="C668"/>
    </row>
    <row r="669" spans="3:3" x14ac:dyDescent="0.25">
      <c r="C669"/>
    </row>
    <row r="670" spans="3:3" x14ac:dyDescent="0.25">
      <c r="C670"/>
    </row>
    <row r="671" spans="3:3" x14ac:dyDescent="0.25">
      <c r="C671"/>
    </row>
    <row r="672" spans="3:3" x14ac:dyDescent="0.25">
      <c r="C672"/>
    </row>
    <row r="673" spans="3:3" x14ac:dyDescent="0.25">
      <c r="C673"/>
    </row>
    <row r="674" spans="3:3" x14ac:dyDescent="0.25">
      <c r="C674"/>
    </row>
    <row r="675" spans="3:3" x14ac:dyDescent="0.25">
      <c r="C675"/>
    </row>
    <row r="676" spans="3:3" x14ac:dyDescent="0.25">
      <c r="C676"/>
    </row>
    <row r="677" spans="3:3" x14ac:dyDescent="0.25">
      <c r="C677"/>
    </row>
    <row r="678" spans="3:3" x14ac:dyDescent="0.25">
      <c r="C678"/>
    </row>
    <row r="679" spans="3:3" x14ac:dyDescent="0.25">
      <c r="C679"/>
    </row>
    <row r="680" spans="3:3" x14ac:dyDescent="0.25">
      <c r="C680"/>
    </row>
    <row r="681" spans="3:3" x14ac:dyDescent="0.25">
      <c r="C681"/>
    </row>
    <row r="682" spans="3:3" x14ac:dyDescent="0.25">
      <c r="C682"/>
    </row>
    <row r="683" spans="3:3" x14ac:dyDescent="0.25">
      <c r="C683"/>
    </row>
    <row r="684" spans="3:3" x14ac:dyDescent="0.25">
      <c r="C684"/>
    </row>
    <row r="685" spans="3:3" x14ac:dyDescent="0.25">
      <c r="C685"/>
    </row>
    <row r="686" spans="3:3" x14ac:dyDescent="0.25">
      <c r="C686"/>
    </row>
    <row r="687" spans="3:3" x14ac:dyDescent="0.25">
      <c r="C687"/>
    </row>
    <row r="688" spans="3:3" x14ac:dyDescent="0.25">
      <c r="C688"/>
    </row>
    <row r="689" spans="3:3" x14ac:dyDescent="0.25">
      <c r="C689"/>
    </row>
    <row r="690" spans="3:3" x14ac:dyDescent="0.25">
      <c r="C690"/>
    </row>
    <row r="691" spans="3:3" x14ac:dyDescent="0.25">
      <c r="C691"/>
    </row>
    <row r="692" spans="3:3" x14ac:dyDescent="0.25">
      <c r="C692"/>
    </row>
    <row r="693" spans="3:3" x14ac:dyDescent="0.25">
      <c r="C693"/>
    </row>
    <row r="694" spans="3:3" x14ac:dyDescent="0.25">
      <c r="C694"/>
    </row>
    <row r="695" spans="3:3" x14ac:dyDescent="0.25">
      <c r="C695"/>
    </row>
    <row r="696" spans="3:3" x14ac:dyDescent="0.25">
      <c r="C696"/>
    </row>
    <row r="697" spans="3:3" x14ac:dyDescent="0.25">
      <c r="C697"/>
    </row>
    <row r="698" spans="3:3" x14ac:dyDescent="0.25">
      <c r="C698"/>
    </row>
    <row r="699" spans="3:3" x14ac:dyDescent="0.25">
      <c r="C699"/>
    </row>
    <row r="700" spans="3:3" x14ac:dyDescent="0.25">
      <c r="C700"/>
    </row>
    <row r="701" spans="3:3" x14ac:dyDescent="0.25">
      <c r="C701"/>
    </row>
    <row r="702" spans="3:3" x14ac:dyDescent="0.25">
      <c r="C702"/>
    </row>
    <row r="703" spans="3:3" x14ac:dyDescent="0.25">
      <c r="C703"/>
    </row>
    <row r="704" spans="3:3" x14ac:dyDescent="0.25">
      <c r="C704"/>
    </row>
    <row r="705" spans="3:3" x14ac:dyDescent="0.25">
      <c r="C705"/>
    </row>
    <row r="706" spans="3:3" x14ac:dyDescent="0.25">
      <c r="C706"/>
    </row>
    <row r="707" spans="3:3" x14ac:dyDescent="0.25">
      <c r="C707"/>
    </row>
    <row r="708" spans="3:3" x14ac:dyDescent="0.25">
      <c r="C708"/>
    </row>
    <row r="709" spans="3:3" x14ac:dyDescent="0.25">
      <c r="C709"/>
    </row>
    <row r="710" spans="3:3" x14ac:dyDescent="0.25">
      <c r="C710"/>
    </row>
    <row r="711" spans="3:3" x14ac:dyDescent="0.25">
      <c r="C711"/>
    </row>
    <row r="712" spans="3:3" x14ac:dyDescent="0.25">
      <c r="C712"/>
    </row>
    <row r="713" spans="3:3" x14ac:dyDescent="0.25">
      <c r="C713"/>
    </row>
    <row r="714" spans="3:3" x14ac:dyDescent="0.25">
      <c r="C714"/>
    </row>
    <row r="715" spans="3:3" x14ac:dyDescent="0.25">
      <c r="C715"/>
    </row>
    <row r="716" spans="3:3" x14ac:dyDescent="0.25">
      <c r="C716"/>
    </row>
    <row r="717" spans="3:3" x14ac:dyDescent="0.25">
      <c r="C717"/>
    </row>
    <row r="718" spans="3:3" x14ac:dyDescent="0.25">
      <c r="C718"/>
    </row>
    <row r="719" spans="3:3" x14ac:dyDescent="0.25">
      <c r="C719"/>
    </row>
    <row r="720" spans="3:3" x14ac:dyDescent="0.25">
      <c r="C720"/>
    </row>
    <row r="721" spans="3:3" x14ac:dyDescent="0.25">
      <c r="C721"/>
    </row>
    <row r="722" spans="3:3" x14ac:dyDescent="0.25">
      <c r="C722"/>
    </row>
    <row r="723" spans="3:3" x14ac:dyDescent="0.25">
      <c r="C723"/>
    </row>
    <row r="724" spans="3:3" x14ac:dyDescent="0.25">
      <c r="C724"/>
    </row>
    <row r="725" spans="3:3" x14ac:dyDescent="0.25">
      <c r="C725"/>
    </row>
    <row r="726" spans="3:3" x14ac:dyDescent="0.25">
      <c r="C726"/>
    </row>
    <row r="727" spans="3:3" x14ac:dyDescent="0.25">
      <c r="C727"/>
    </row>
    <row r="728" spans="3:3" x14ac:dyDescent="0.25">
      <c r="C728"/>
    </row>
    <row r="729" spans="3:3" x14ac:dyDescent="0.25">
      <c r="C729"/>
    </row>
    <row r="730" spans="3:3" x14ac:dyDescent="0.25">
      <c r="C730"/>
    </row>
    <row r="731" spans="3:3" x14ac:dyDescent="0.25">
      <c r="C731"/>
    </row>
    <row r="732" spans="3:3" x14ac:dyDescent="0.25">
      <c r="C732"/>
    </row>
    <row r="733" spans="3:3" x14ac:dyDescent="0.25">
      <c r="C733"/>
    </row>
    <row r="734" spans="3:3" x14ac:dyDescent="0.25">
      <c r="C734"/>
    </row>
    <row r="735" spans="3:3" x14ac:dyDescent="0.25">
      <c r="C735"/>
    </row>
    <row r="736" spans="3:3" x14ac:dyDescent="0.25">
      <c r="C736"/>
    </row>
    <row r="737" spans="3:3" x14ac:dyDescent="0.25">
      <c r="C737"/>
    </row>
    <row r="738" spans="3:3" x14ac:dyDescent="0.25">
      <c r="C738"/>
    </row>
    <row r="739" spans="3:3" x14ac:dyDescent="0.25">
      <c r="C739"/>
    </row>
    <row r="740" spans="3:3" x14ac:dyDescent="0.25">
      <c r="C740"/>
    </row>
    <row r="741" spans="3:3" x14ac:dyDescent="0.25">
      <c r="C741"/>
    </row>
    <row r="742" spans="3:3" x14ac:dyDescent="0.25">
      <c r="C742"/>
    </row>
    <row r="743" spans="3:3" x14ac:dyDescent="0.25">
      <c r="C743"/>
    </row>
    <row r="744" spans="3:3" x14ac:dyDescent="0.25">
      <c r="C744"/>
    </row>
    <row r="745" spans="3:3" x14ac:dyDescent="0.25">
      <c r="C745"/>
    </row>
    <row r="746" spans="3:3" x14ac:dyDescent="0.25">
      <c r="C746"/>
    </row>
    <row r="747" spans="3:3" x14ac:dyDescent="0.25">
      <c r="C747"/>
    </row>
    <row r="748" spans="3:3" x14ac:dyDescent="0.25">
      <c r="C748"/>
    </row>
    <row r="749" spans="3:3" x14ac:dyDescent="0.25">
      <c r="C749"/>
    </row>
    <row r="750" spans="3:3" x14ac:dyDescent="0.25">
      <c r="C750"/>
    </row>
    <row r="751" spans="3:3" x14ac:dyDescent="0.25">
      <c r="C751"/>
    </row>
    <row r="752" spans="3:3" x14ac:dyDescent="0.25">
      <c r="C752"/>
    </row>
    <row r="753" spans="3:3" x14ac:dyDescent="0.25">
      <c r="C753"/>
    </row>
    <row r="754" spans="3:3" x14ac:dyDescent="0.25">
      <c r="C754"/>
    </row>
    <row r="755" spans="3:3" x14ac:dyDescent="0.25">
      <c r="C755"/>
    </row>
    <row r="756" spans="3:3" x14ac:dyDescent="0.25">
      <c r="C756"/>
    </row>
    <row r="757" spans="3:3" x14ac:dyDescent="0.25">
      <c r="C757"/>
    </row>
    <row r="758" spans="3:3" x14ac:dyDescent="0.25">
      <c r="C758"/>
    </row>
    <row r="759" spans="3:3" x14ac:dyDescent="0.25">
      <c r="C759"/>
    </row>
    <row r="760" spans="3:3" x14ac:dyDescent="0.25">
      <c r="C760"/>
    </row>
    <row r="761" spans="3:3" x14ac:dyDescent="0.25">
      <c r="C761"/>
    </row>
    <row r="762" spans="3:3" x14ac:dyDescent="0.25">
      <c r="C762"/>
    </row>
    <row r="763" spans="3:3" x14ac:dyDescent="0.25">
      <c r="C763"/>
    </row>
    <row r="764" spans="3:3" x14ac:dyDescent="0.25">
      <c r="C764"/>
    </row>
    <row r="765" spans="3:3" x14ac:dyDescent="0.25">
      <c r="C765"/>
    </row>
    <row r="766" spans="3:3" x14ac:dyDescent="0.25">
      <c r="C766"/>
    </row>
    <row r="767" spans="3:3" x14ac:dyDescent="0.25">
      <c r="C767"/>
    </row>
    <row r="768" spans="3:3" x14ac:dyDescent="0.25">
      <c r="C768"/>
    </row>
    <row r="769" spans="3:3" x14ac:dyDescent="0.25">
      <c r="C769"/>
    </row>
    <row r="770" spans="3:3" x14ac:dyDescent="0.25">
      <c r="C770"/>
    </row>
    <row r="771" spans="3:3" x14ac:dyDescent="0.25">
      <c r="C771"/>
    </row>
    <row r="772" spans="3:3" x14ac:dyDescent="0.25">
      <c r="C772"/>
    </row>
    <row r="773" spans="3:3" x14ac:dyDescent="0.25">
      <c r="C773"/>
    </row>
    <row r="774" spans="3:3" x14ac:dyDescent="0.25">
      <c r="C774"/>
    </row>
    <row r="775" spans="3:3" x14ac:dyDescent="0.25">
      <c r="C775"/>
    </row>
    <row r="776" spans="3:3" x14ac:dyDescent="0.25">
      <c r="C776"/>
    </row>
    <row r="777" spans="3:3" x14ac:dyDescent="0.25">
      <c r="C777"/>
    </row>
    <row r="778" spans="3:3" x14ac:dyDescent="0.25">
      <c r="C778"/>
    </row>
    <row r="779" spans="3:3" x14ac:dyDescent="0.25">
      <c r="C779"/>
    </row>
    <row r="780" spans="3:3" x14ac:dyDescent="0.25">
      <c r="C780"/>
    </row>
    <row r="781" spans="3:3" x14ac:dyDescent="0.25">
      <c r="C781"/>
    </row>
    <row r="782" spans="3:3" x14ac:dyDescent="0.25">
      <c r="C782"/>
    </row>
    <row r="783" spans="3:3" x14ac:dyDescent="0.25">
      <c r="C783"/>
    </row>
    <row r="784" spans="3:3" x14ac:dyDescent="0.25">
      <c r="C784"/>
    </row>
    <row r="785" spans="3:3" x14ac:dyDescent="0.25">
      <c r="C785"/>
    </row>
    <row r="786" spans="3:3" x14ac:dyDescent="0.25">
      <c r="C786"/>
    </row>
    <row r="787" spans="3:3" x14ac:dyDescent="0.25">
      <c r="C787"/>
    </row>
    <row r="788" spans="3:3" x14ac:dyDescent="0.25">
      <c r="C788"/>
    </row>
    <row r="789" spans="3:3" x14ac:dyDescent="0.25">
      <c r="C789"/>
    </row>
    <row r="790" spans="3:3" x14ac:dyDescent="0.25">
      <c r="C790"/>
    </row>
    <row r="791" spans="3:3" x14ac:dyDescent="0.25">
      <c r="C791"/>
    </row>
    <row r="792" spans="3:3" x14ac:dyDescent="0.25">
      <c r="C792"/>
    </row>
    <row r="793" spans="3:3" x14ac:dyDescent="0.25">
      <c r="C793"/>
    </row>
    <row r="794" spans="3:3" x14ac:dyDescent="0.25">
      <c r="C794"/>
    </row>
    <row r="795" spans="3:3" x14ac:dyDescent="0.25">
      <c r="C795"/>
    </row>
    <row r="796" spans="3:3" x14ac:dyDescent="0.25">
      <c r="C796"/>
    </row>
    <row r="797" spans="3:3" x14ac:dyDescent="0.25">
      <c r="C797"/>
    </row>
    <row r="798" spans="3:3" x14ac:dyDescent="0.25">
      <c r="C798"/>
    </row>
    <row r="799" spans="3:3" x14ac:dyDescent="0.25">
      <c r="C799"/>
    </row>
    <row r="800" spans="3:3" x14ac:dyDescent="0.25">
      <c r="C800"/>
    </row>
    <row r="801" spans="3:3" x14ac:dyDescent="0.25">
      <c r="C801"/>
    </row>
    <row r="802" spans="3:3" x14ac:dyDescent="0.25">
      <c r="C802"/>
    </row>
    <row r="803" spans="3:3" x14ac:dyDescent="0.25">
      <c r="C803"/>
    </row>
    <row r="804" spans="3:3" x14ac:dyDescent="0.25">
      <c r="C804"/>
    </row>
    <row r="805" spans="3:3" x14ac:dyDescent="0.25">
      <c r="C805"/>
    </row>
    <row r="806" spans="3:3" x14ac:dyDescent="0.25">
      <c r="C806"/>
    </row>
    <row r="807" spans="3:3" x14ac:dyDescent="0.25">
      <c r="C807"/>
    </row>
    <row r="808" spans="3:3" x14ac:dyDescent="0.25">
      <c r="C808"/>
    </row>
    <row r="809" spans="3:3" x14ac:dyDescent="0.25">
      <c r="C809"/>
    </row>
    <row r="810" spans="3:3" x14ac:dyDescent="0.25">
      <c r="C810"/>
    </row>
    <row r="811" spans="3:3" x14ac:dyDescent="0.25">
      <c r="C811"/>
    </row>
    <row r="812" spans="3:3" x14ac:dyDescent="0.25">
      <c r="C812"/>
    </row>
    <row r="813" spans="3:3" x14ac:dyDescent="0.25">
      <c r="C813"/>
    </row>
    <row r="814" spans="3:3" x14ac:dyDescent="0.25">
      <c r="C814"/>
    </row>
    <row r="815" spans="3:3" x14ac:dyDescent="0.25">
      <c r="C815"/>
    </row>
    <row r="816" spans="3:3" x14ac:dyDescent="0.25">
      <c r="C816"/>
    </row>
    <row r="817" spans="3:3" x14ac:dyDescent="0.25">
      <c r="C817"/>
    </row>
    <row r="818" spans="3:3" x14ac:dyDescent="0.25">
      <c r="C818"/>
    </row>
    <row r="819" spans="3:3" x14ac:dyDescent="0.25">
      <c r="C819"/>
    </row>
    <row r="820" spans="3:3" x14ac:dyDescent="0.25">
      <c r="C820"/>
    </row>
    <row r="821" spans="3:3" x14ac:dyDescent="0.25">
      <c r="C821"/>
    </row>
    <row r="822" spans="3:3" x14ac:dyDescent="0.25">
      <c r="C822"/>
    </row>
    <row r="823" spans="3:3" x14ac:dyDescent="0.25">
      <c r="C823"/>
    </row>
    <row r="824" spans="3:3" x14ac:dyDescent="0.25">
      <c r="C824"/>
    </row>
    <row r="825" spans="3:3" x14ac:dyDescent="0.25">
      <c r="C825"/>
    </row>
    <row r="826" spans="3:3" x14ac:dyDescent="0.25">
      <c r="C826"/>
    </row>
    <row r="827" spans="3:3" x14ac:dyDescent="0.25">
      <c r="C827"/>
    </row>
    <row r="828" spans="3:3" x14ac:dyDescent="0.25">
      <c r="C828"/>
    </row>
    <row r="829" spans="3:3" x14ac:dyDescent="0.25">
      <c r="C829"/>
    </row>
    <row r="830" spans="3:3" x14ac:dyDescent="0.25">
      <c r="C830"/>
    </row>
    <row r="831" spans="3:3" x14ac:dyDescent="0.25">
      <c r="C831"/>
    </row>
    <row r="832" spans="3:3" x14ac:dyDescent="0.25">
      <c r="C832"/>
    </row>
    <row r="833" spans="3:3" x14ac:dyDescent="0.25">
      <c r="C833"/>
    </row>
    <row r="834" spans="3:3" x14ac:dyDescent="0.25">
      <c r="C834"/>
    </row>
    <row r="835" spans="3:3" x14ac:dyDescent="0.25">
      <c r="C835"/>
    </row>
    <row r="836" spans="3:3" x14ac:dyDescent="0.25">
      <c r="C836"/>
    </row>
    <row r="837" spans="3:3" x14ac:dyDescent="0.25">
      <c r="C837"/>
    </row>
    <row r="838" spans="3:3" x14ac:dyDescent="0.25">
      <c r="C838"/>
    </row>
    <row r="839" spans="3:3" x14ac:dyDescent="0.25">
      <c r="C839"/>
    </row>
  </sheetData>
  <protectedRanges>
    <protectedRange sqref="AV8:AW125" name="Диапазон3_2"/>
    <protectedRange password="D9AF" sqref="C5" name="Диапазон2_1"/>
  </protectedRanges>
  <mergeCells count="32">
    <mergeCell ref="W2:AT2"/>
    <mergeCell ref="AU2:AU5"/>
    <mergeCell ref="AI3:AN3"/>
    <mergeCell ref="AO3:AT3"/>
    <mergeCell ref="O2:V2"/>
    <mergeCell ref="AR4:AT4"/>
    <mergeCell ref="P4:P5"/>
    <mergeCell ref="Q4:U4"/>
    <mergeCell ref="W4:Y4"/>
    <mergeCell ref="AC4:AE4"/>
    <mergeCell ref="AF4:AH4"/>
    <mergeCell ref="O3:O5"/>
    <mergeCell ref="P3:U3"/>
    <mergeCell ref="V3:V5"/>
    <mergeCell ref="W3:AB3"/>
    <mergeCell ref="AC3:AH3"/>
    <mergeCell ref="Z4:AB4"/>
    <mergeCell ref="AI4:AK4"/>
    <mergeCell ref="AL4:AN4"/>
    <mergeCell ref="AO4:AQ4"/>
    <mergeCell ref="A2:A5"/>
    <mergeCell ref="B2:B5"/>
    <mergeCell ref="F2:K3"/>
    <mergeCell ref="L2:M3"/>
    <mergeCell ref="N2:N5"/>
    <mergeCell ref="F4:F5"/>
    <mergeCell ref="G4:G5"/>
    <mergeCell ref="H4:I4"/>
    <mergeCell ref="J4:J5"/>
    <mergeCell ref="K4:K5"/>
    <mergeCell ref="L4:L5"/>
    <mergeCell ref="M4:M5"/>
  </mergeCells>
  <conditionalFormatting sqref="A7:Z99 AB7:AC99 AE7:AF99 AH7:AI99 AK7:AL99 AN7:AO99 AQ7:AR99 AT7:AU99">
    <cfRule type="expression" dxfId="123" priority="29">
      <formula>IFERROR(SEARCH("Разом ",$C7),"")</formula>
    </cfRule>
    <cfRule type="expression" dxfId="122" priority="30">
      <formula>IFERROR(SEARCH("Всього за ",$C7),"")</formula>
    </cfRule>
    <cfRule type="expression" dxfId="121" priority="31">
      <formula>IFERROR(SEARCH("   *А ЧАСТИНА",$C7),"")</formula>
    </cfRule>
    <cfRule type="expression" dxfId="120" priority="32">
      <formula>($C7="")</formula>
    </cfRule>
  </conditionalFormatting>
  <conditionalFormatting sqref="AA7:AA99">
    <cfRule type="expression" dxfId="119" priority="25">
      <formula>IFERROR(SEARCH("Разом ",$C7),"")</formula>
    </cfRule>
    <cfRule type="expression" dxfId="118" priority="26">
      <formula>IFERROR(SEARCH("Всього за ",$C7),"")</formula>
    </cfRule>
    <cfRule type="expression" dxfId="117" priority="27">
      <formula>IFERROR(SEARCH("   *А ЧАСТИНА",$C7),"")</formula>
    </cfRule>
    <cfRule type="expression" dxfId="116" priority="28">
      <formula>($C7="")</formula>
    </cfRule>
  </conditionalFormatting>
  <conditionalFormatting sqref="AD7:AD99">
    <cfRule type="expression" dxfId="115" priority="21">
      <formula>IFERROR(SEARCH("Разом ",$C7),"")</formula>
    </cfRule>
    <cfRule type="expression" dxfId="114" priority="22">
      <formula>IFERROR(SEARCH("Всього за ",$C7),"")</formula>
    </cfRule>
    <cfRule type="expression" dxfId="113" priority="23">
      <formula>IFERROR(SEARCH("   *А ЧАСТИНА",$C7),"")</formula>
    </cfRule>
    <cfRule type="expression" dxfId="112" priority="24">
      <formula>($C7="")</formula>
    </cfRule>
  </conditionalFormatting>
  <conditionalFormatting sqref="AG7:AG99">
    <cfRule type="expression" dxfId="111" priority="17">
      <formula>IFERROR(SEARCH("Разом ",$C7),"")</formula>
    </cfRule>
    <cfRule type="expression" dxfId="110" priority="18">
      <formula>IFERROR(SEARCH("Всього за ",$C7),"")</formula>
    </cfRule>
    <cfRule type="expression" dxfId="109" priority="19">
      <formula>IFERROR(SEARCH("   *А ЧАСТИНА",$C7),"")</formula>
    </cfRule>
    <cfRule type="expression" dxfId="108" priority="20">
      <formula>($C7="")</formula>
    </cfRule>
  </conditionalFormatting>
  <conditionalFormatting sqref="AJ7:AJ99">
    <cfRule type="expression" dxfId="107" priority="13">
      <formula>IFERROR(SEARCH("Разом ",$C7),"")</formula>
    </cfRule>
    <cfRule type="expression" dxfId="106" priority="14">
      <formula>IFERROR(SEARCH("Всього за ",$C7),"")</formula>
    </cfRule>
    <cfRule type="expression" dxfId="105" priority="15">
      <formula>IFERROR(SEARCH("   *А ЧАСТИНА",$C7),"")</formula>
    </cfRule>
    <cfRule type="expression" dxfId="104" priority="16">
      <formula>($C7="")</formula>
    </cfRule>
  </conditionalFormatting>
  <conditionalFormatting sqref="AM7:AM99">
    <cfRule type="expression" dxfId="103" priority="9">
      <formula>IFERROR(SEARCH("Разом ",$C7),"")</formula>
    </cfRule>
    <cfRule type="expression" dxfId="102" priority="10">
      <formula>IFERROR(SEARCH("Всього за ",$C7),"")</formula>
    </cfRule>
    <cfRule type="expression" dxfId="101" priority="11">
      <formula>IFERROR(SEARCH("   *А ЧАСТИНА",$C7),"")</formula>
    </cfRule>
    <cfRule type="expression" dxfId="100" priority="12">
      <formula>($C7="")</formula>
    </cfRule>
  </conditionalFormatting>
  <conditionalFormatting sqref="AP7:AP99">
    <cfRule type="expression" dxfId="99" priority="5">
      <formula>IFERROR(SEARCH("Разом ",$C7),"")</formula>
    </cfRule>
    <cfRule type="expression" dxfId="98" priority="6">
      <formula>IFERROR(SEARCH("Всього за ",$C7),"")</formula>
    </cfRule>
    <cfRule type="expression" dxfId="97" priority="7">
      <formula>IFERROR(SEARCH("   *А ЧАСТИНА",$C7),"")</formula>
    </cfRule>
    <cfRule type="expression" dxfId="96" priority="8">
      <formula>($C7="")</formula>
    </cfRule>
  </conditionalFormatting>
  <conditionalFormatting sqref="AS7:AS99">
    <cfRule type="expression" dxfId="95" priority="1">
      <formula>IFERROR(SEARCH("Разом ",$C7),"")</formula>
    </cfRule>
    <cfRule type="expression" dxfId="94" priority="2">
      <formula>IFERROR(SEARCH("Всього за ",$C7),"")</formula>
    </cfRule>
    <cfRule type="expression" dxfId="93" priority="3">
      <formula>IFERROR(SEARCH("   *А ЧАСТИНА",$C7),"")</formula>
    </cfRule>
    <cfRule type="expression" dxfId="92" priority="4">
      <formula>($C7="")</formula>
    </cfRule>
  </conditionalFormatting>
  <pageMargins left="0.70866141732283472" right="0.70866141732283472" top="0.74803149606299213" bottom="0.74803149606299213" header="0.31496062992125984" footer="0.31496062992125984"/>
  <pageSetup scale="55" fitToHeight="0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Q89"/>
  <sheetViews>
    <sheetView showZeros="0" zoomScale="95" zoomScaleNormal="80" zoomScaleSheetLayoutView="85" workbookViewId="0">
      <pane xSplit="32" ySplit="9" topLeftCell="AG10" activePane="bottomRight" state="frozen"/>
      <selection pane="topRight" activeCell="AG1" sqref="AG1"/>
      <selection pane="bottomLeft" activeCell="A10" sqref="A10"/>
      <selection pane="bottomRight" activeCell="S32" sqref="S32"/>
    </sheetView>
  </sheetViews>
  <sheetFormatPr defaultRowHeight="12.75" outlineLevelRow="1" outlineLevelCol="1" x14ac:dyDescent="0.2"/>
  <cols>
    <col min="1" max="1" width="12.7109375" style="175" customWidth="1"/>
    <col min="2" max="6" width="2.85546875" style="175" customWidth="1" outlineLevel="1"/>
    <col min="7" max="7" width="1.140625" style="175" customWidth="1" outlineLevel="1"/>
    <col min="8" max="8" width="2.140625" style="175" customWidth="1"/>
    <col min="9" max="18" width="2.140625" style="175" hidden="1" customWidth="1" outlineLevel="1"/>
    <col min="19" max="19" width="2.85546875" style="175" customWidth="1" collapsed="1"/>
    <col min="20" max="20" width="5" style="175" customWidth="1"/>
    <col min="21" max="21" width="5.140625" style="175" customWidth="1"/>
    <col min="22" max="22" width="4.7109375" style="175" customWidth="1"/>
    <col min="23" max="24" width="5.5703125" style="175" customWidth="1" outlineLevel="1"/>
    <col min="25" max="25" width="5.5703125" style="175" customWidth="1"/>
    <col min="26" max="26" width="2.7109375" style="175" customWidth="1"/>
    <col min="27" max="27" width="3.7109375" style="175" customWidth="1"/>
    <col min="28" max="28" width="2.85546875" style="175" customWidth="1"/>
    <col min="29" max="29" width="9.5703125" style="175" customWidth="1"/>
    <col min="30" max="30" width="11.42578125" style="175" customWidth="1"/>
    <col min="31" max="31" width="29.42578125" style="175" customWidth="1"/>
    <col min="32" max="32" width="8" style="175" customWidth="1"/>
    <col min="33" max="38" width="5.7109375" style="175" customWidth="1"/>
    <col min="39" max="39" width="8.42578125" style="175" customWidth="1"/>
    <col min="40" max="40" width="5.42578125" style="175" customWidth="1"/>
    <col min="41" max="41" width="6.42578125" style="175" customWidth="1"/>
    <col min="42" max="42" width="4.42578125" style="175" customWidth="1"/>
    <col min="43" max="43" width="5" style="175" customWidth="1"/>
    <col min="44" max="16384" width="9.140625" style="175"/>
  </cols>
  <sheetData>
    <row r="1" spans="1:43" ht="2.25" customHeight="1" x14ac:dyDescent="0.2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 t="str">
        <f ca="1">MID(CELL("имяфайла"),SEARCH("[",CELL("имяфайла"))+1,SEARCH(".xls",CELL("имяфайла"))-SEARCH("[",CELL("имяфайла"))-1)</f>
        <v>RT-511-1-m_2021</v>
      </c>
      <c r="AF1" s="173" t="s">
        <v>134</v>
      </c>
      <c r="AG1" s="174" t="e">
        <f>CONCATENATE(#REF!,AF1,"-")</f>
        <v>#REF!</v>
      </c>
      <c r="AH1" s="174" t="str">
        <f>RIGHT(A1,5)</f>
        <v/>
      </c>
      <c r="AI1" s="174" t="e">
        <f>CONCATENATE(AG1,AH1)</f>
        <v>#REF!</v>
      </c>
      <c r="AJ1" s="174" t="str">
        <f>LEFT(AH1,3)</f>
        <v/>
      </c>
      <c r="AK1" s="174" t="str">
        <f>LEFT(AJ1,1)</f>
        <v/>
      </c>
      <c r="AL1" s="174"/>
      <c r="AM1" s="174"/>
    </row>
    <row r="2" spans="1:43" ht="93" customHeight="1" x14ac:dyDescent="0.2">
      <c r="A2" s="177" t="str">
        <f t="shared" ref="A2:AQ2" ca="1" si="0">INDIRECT("Calc!R"&amp;ROW()+200&amp;"C"&amp;COLUMN(),0)</f>
        <v>примітка</v>
      </c>
      <c r="B2" s="177" t="str">
        <f t="shared" ca="1" si="0"/>
        <v>Лекції</v>
      </c>
      <c r="C2" s="177" t="str">
        <f t="shared" ca="1" si="0"/>
        <v>Практичні</v>
      </c>
      <c r="D2" s="177" t="str">
        <f t="shared" ca="1" si="0"/>
        <v>Лабораторні
(комп'ютерний
практикум)</v>
      </c>
      <c r="E2" s="177" t="str">
        <f t="shared" ca="1" si="0"/>
        <v>Семінарські</v>
      </c>
      <c r="F2" s="179" t="str">
        <f t="shared" ca="1" si="0"/>
        <v>кількість контрольних робіт для заочн.</v>
      </c>
      <c r="G2" s="259" t="str">
        <f t="shared" ca="1" si="0"/>
        <v>всього ауд. заочне</v>
      </c>
      <c r="H2" s="231" t="str">
        <f t="shared" ca="1" si="0"/>
        <v>заочне</v>
      </c>
      <c r="I2" s="231">
        <f t="shared" ca="1" si="0"/>
        <v>0</v>
      </c>
      <c r="J2" s="231">
        <f t="shared" ca="1" si="0"/>
        <v>0</v>
      </c>
      <c r="K2" s="231">
        <f t="shared" ca="1" si="0"/>
        <v>0</v>
      </c>
      <c r="L2" s="231">
        <f t="shared" ca="1" si="0"/>
        <v>0</v>
      </c>
      <c r="M2" s="231">
        <f t="shared" ca="1" si="0"/>
        <v>0</v>
      </c>
      <c r="N2" s="231">
        <f t="shared" ca="1" si="0"/>
        <v>0</v>
      </c>
      <c r="O2" s="231">
        <f t="shared" ca="1" si="0"/>
        <v>0</v>
      </c>
      <c r="P2" s="231">
        <f t="shared" ca="1" si="0"/>
        <v>0</v>
      </c>
      <c r="Q2" s="231">
        <f t="shared" ca="1" si="0"/>
        <v>0</v>
      </c>
      <c r="R2" s="231">
        <f t="shared" ca="1" si="0"/>
        <v>0</v>
      </c>
      <c r="S2" s="231" t="str">
        <f t="shared" ca="1" si="0"/>
        <v>кількість тижнів в семестрі</v>
      </c>
      <c r="T2" s="231" t="str">
        <f t="shared" ca="1" si="0"/>
        <v>Всього крелитів</v>
      </c>
      <c r="U2" s="231" t="str">
        <f t="shared" ca="1" si="0"/>
        <v>Всього годин</v>
      </c>
      <c r="V2" s="232" t="str">
        <f t="shared" ca="1" si="0"/>
        <v>Всього годин за семестр</v>
      </c>
      <c r="W2" s="231" t="str">
        <f t="shared" ca="1" si="0"/>
        <v>Аудиторних годин</v>
      </c>
      <c r="X2" s="231" t="str">
        <f t="shared" ca="1" si="0"/>
        <v>Самостійна робота
студентів</v>
      </c>
      <c r="Y2" s="232" t="str">
        <f t="shared" ca="1" si="0"/>
        <v>% аудиторн</v>
      </c>
      <c r="Z2" s="231" t="str">
        <f t="shared" ca="1" si="0"/>
        <v>розрахунки</v>
      </c>
      <c r="AA2" s="232" t="str">
        <f t="shared" ca="1" si="0"/>
        <v xml:space="preserve">Семестр                  </v>
      </c>
      <c r="AB2" s="176" t="str">
        <f t="shared" ca="1" si="0"/>
        <v>1 - вкл. до навч. плану</v>
      </c>
      <c r="AC2" s="177" t="str">
        <f t="shared" ca="1" si="0"/>
        <v>частини циклу</v>
      </c>
      <c r="AD2" s="177" t="str">
        <f t="shared" ca="1" si="0"/>
        <v>кафедра</v>
      </c>
      <c r="AE2" s="178" t="str">
        <f t="shared" ca="1" si="0"/>
        <v>Найменування дисциплін</v>
      </c>
      <c r="AF2" s="179" t="str">
        <f t="shared" ca="1" si="0"/>
        <v>Всього кредитів за семестр</v>
      </c>
      <c r="AG2" s="177" t="str">
        <f t="shared" ca="1" si="0"/>
        <v>Лекції, год на тиждень</v>
      </c>
      <c r="AH2" s="177" t="str">
        <f t="shared" ca="1" si="0"/>
        <v>Практичні, год на тиждень</v>
      </c>
      <c r="AI2" s="177" t="str">
        <f t="shared" ca="1" si="0"/>
        <v>Лабораторні
(комп'ютерний
практикум), год на тиждень</v>
      </c>
      <c r="AJ2" s="177" t="str">
        <f t="shared" ca="1" si="0"/>
        <v>Семінарські, год на тиждень</v>
      </c>
      <c r="AK2" s="177" t="str">
        <f t="shared" ca="1" si="0"/>
        <v>форма контролю</v>
      </c>
      <c r="AL2" s="177" t="str">
        <f t="shared" ca="1" si="0"/>
        <v>кількість РГР РГЗ ІДЗ</v>
      </c>
      <c r="AM2" s="187" t="str">
        <f t="shared" ca="1" si="0"/>
        <v>кількість контрольних робіт</v>
      </c>
      <c r="AN2" s="236" t="str">
        <f t="shared" ca="1" si="0"/>
        <v>ауд. годин на тиждень</v>
      </c>
      <c r="AO2" s="236" t="str">
        <f t="shared" ca="1" si="0"/>
        <v>кредитів</v>
      </c>
      <c r="AP2" s="236" t="str">
        <f t="shared" ca="1" si="0"/>
        <v>е., д.з., КР,КП</v>
      </c>
      <c r="AQ2" s="236" t="str">
        <f t="shared" ca="1" si="0"/>
        <v>заочн. ауд.</v>
      </c>
    </row>
    <row r="3" spans="1:43" ht="14.25" hidden="1" customHeight="1" outlineLevel="1" x14ac:dyDescent="0.2">
      <c r="A3" s="180">
        <f>COLUMN()</f>
        <v>1</v>
      </c>
      <c r="B3" s="180">
        <f>COLUMN()</f>
        <v>2</v>
      </c>
      <c r="C3" s="180">
        <f>COLUMN()</f>
        <v>3</v>
      </c>
      <c r="D3" s="180">
        <f>COLUMN()</f>
        <v>4</v>
      </c>
      <c r="E3" s="180">
        <f>COLUMN()</f>
        <v>5</v>
      </c>
      <c r="F3" s="180">
        <f>COLUMN()</f>
        <v>6</v>
      </c>
      <c r="G3" s="180">
        <f>COLUMN()</f>
        <v>7</v>
      </c>
      <c r="H3" s="233">
        <f>COLUMN()</f>
        <v>8</v>
      </c>
      <c r="I3" s="233">
        <f>COLUMN()</f>
        <v>9</v>
      </c>
      <c r="J3" s="233">
        <f>COLUMN()</f>
        <v>10</v>
      </c>
      <c r="K3" s="233">
        <f>COLUMN()</f>
        <v>11</v>
      </c>
      <c r="L3" s="233">
        <f>COLUMN()</f>
        <v>12</v>
      </c>
      <c r="M3" s="233">
        <f>COLUMN()</f>
        <v>13</v>
      </c>
      <c r="N3" s="233">
        <f>COLUMN()</f>
        <v>14</v>
      </c>
      <c r="O3" s="233">
        <f>COLUMN()</f>
        <v>15</v>
      </c>
      <c r="P3" s="233">
        <f>COLUMN()</f>
        <v>16</v>
      </c>
      <c r="Q3" s="233">
        <f>COLUMN()</f>
        <v>17</v>
      </c>
      <c r="R3" s="233">
        <f>COLUMN()</f>
        <v>18</v>
      </c>
      <c r="S3" s="233">
        <f>COLUMN()</f>
        <v>19</v>
      </c>
      <c r="T3" s="233">
        <f>COLUMN()</f>
        <v>20</v>
      </c>
      <c r="U3" s="233">
        <f>COLUMN()</f>
        <v>21</v>
      </c>
      <c r="V3" s="233">
        <f>COLUMN()</f>
        <v>22</v>
      </c>
      <c r="W3" s="233">
        <f>COLUMN()</f>
        <v>23</v>
      </c>
      <c r="X3" s="233">
        <f>COLUMN()</f>
        <v>24</v>
      </c>
      <c r="Y3" s="233">
        <f>COLUMN()</f>
        <v>25</v>
      </c>
      <c r="Z3" s="233">
        <f>COLUMN()</f>
        <v>26</v>
      </c>
      <c r="AA3" s="233">
        <f>COLUMN()</f>
        <v>27</v>
      </c>
      <c r="AB3" s="180">
        <f>COLUMN()</f>
        <v>28</v>
      </c>
      <c r="AC3" s="180">
        <f>COLUMN()</f>
        <v>29</v>
      </c>
      <c r="AD3" s="180">
        <f>COLUMN()</f>
        <v>30</v>
      </c>
      <c r="AE3" s="180">
        <f>COLUMN()</f>
        <v>31</v>
      </c>
      <c r="AF3" s="180">
        <f>COLUMN()</f>
        <v>32</v>
      </c>
      <c r="AG3" s="180">
        <f>COLUMN()</f>
        <v>33</v>
      </c>
      <c r="AH3" s="180">
        <f>COLUMN()</f>
        <v>34</v>
      </c>
      <c r="AI3" s="180">
        <f>COLUMN()</f>
        <v>35</v>
      </c>
      <c r="AJ3" s="180">
        <f>COLUMN()</f>
        <v>36</v>
      </c>
      <c r="AK3" s="180">
        <f>COLUMN()</f>
        <v>37</v>
      </c>
      <c r="AL3" s="180">
        <f>COLUMN()</f>
        <v>38</v>
      </c>
      <c r="AM3" s="180">
        <f>COLUMN()</f>
        <v>39</v>
      </c>
      <c r="AN3" s="233">
        <f>COLUMN()</f>
        <v>40</v>
      </c>
      <c r="AO3" s="233">
        <f>COLUMN()</f>
        <v>41</v>
      </c>
      <c r="AP3" s="233">
        <f>COLUMN()</f>
        <v>42</v>
      </c>
    </row>
    <row r="4" spans="1:43" ht="15" hidden="1" outlineLevel="1" x14ac:dyDescent="0.25"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5"/>
      <c r="W4" s="234"/>
      <c r="X4" s="234"/>
      <c r="Y4" s="235"/>
      <c r="Z4" s="234"/>
      <c r="AA4" s="234"/>
      <c r="AE4"/>
    </row>
    <row r="5" spans="1:43" ht="15" hidden="1" outlineLevel="1" x14ac:dyDescent="0.25"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5"/>
      <c r="W5" s="234"/>
      <c r="X5" s="234"/>
      <c r="Y5" s="235"/>
      <c r="Z5" s="234"/>
      <c r="AA5" s="234"/>
      <c r="AE5"/>
    </row>
    <row r="6" spans="1:43" ht="15" hidden="1" outlineLevel="1" x14ac:dyDescent="0.25"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5"/>
      <c r="W6" s="234"/>
      <c r="X6" s="234"/>
      <c r="Y6" s="235"/>
      <c r="Z6" s="234"/>
      <c r="AA6" s="234"/>
      <c r="AE6"/>
    </row>
    <row r="7" spans="1:43" ht="15" hidden="1" outlineLevel="1" x14ac:dyDescent="0.25"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5"/>
      <c r="W7" s="234"/>
      <c r="X7" s="234"/>
      <c r="Y7" s="235"/>
      <c r="Z7" s="234"/>
      <c r="AA7" s="234"/>
      <c r="AE7"/>
    </row>
    <row r="8" spans="1:43" ht="15" hidden="1" outlineLevel="1" x14ac:dyDescent="0.25"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5"/>
      <c r="W8" s="234"/>
      <c r="X8" s="234"/>
      <c r="Y8" s="235"/>
      <c r="Z8" s="234"/>
      <c r="AA8" s="234"/>
      <c r="AE8"/>
    </row>
    <row r="9" spans="1:43" ht="15.75" collapsed="1" thickBot="1" x14ac:dyDescent="0.3"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5"/>
      <c r="W9" s="234"/>
      <c r="X9" s="234"/>
      <c r="Y9" s="235"/>
      <c r="Z9" s="234"/>
      <c r="AA9" s="234"/>
      <c r="AC9" s="255">
        <f t="shared" ref="AC9" ca="1" si="1">INDIRECT("Calc!R"&amp;ROW()+200&amp;"C"&amp;COLUMN(),0)</f>
        <v>0.27777777777777779</v>
      </c>
      <c r="AE9"/>
      <c r="AF9" s="260">
        <f ca="1">INDIRECT("Calc!R"&amp;ROW()+200&amp;"C"&amp;COLUMN(),0)</f>
        <v>90</v>
      </c>
    </row>
    <row r="10" spans="1:43" ht="16.5" x14ac:dyDescent="0.2">
      <c r="A10" s="192"/>
      <c r="B10" s="193">
        <f t="shared" ref="B10:Q25" ca="1" si="2">INDIRECT("Calc!R"&amp;ROW()+200&amp;"C"&amp;COLUMN(),0)</f>
        <v>0</v>
      </c>
      <c r="C10" s="193">
        <f t="shared" ca="1" si="2"/>
        <v>0</v>
      </c>
      <c r="D10" s="193">
        <f t="shared" ca="1" si="2"/>
        <v>0</v>
      </c>
      <c r="E10" s="193">
        <f t="shared" ca="1" si="2"/>
        <v>0</v>
      </c>
      <c r="F10" s="193">
        <f t="shared" ca="1" si="2"/>
        <v>0</v>
      </c>
      <c r="G10" s="194">
        <f t="shared" ca="1" si="2"/>
        <v>0</v>
      </c>
      <c r="H10" s="230">
        <f t="shared" ca="1" si="2"/>
        <v>0</v>
      </c>
      <c r="I10" s="230">
        <f t="shared" ca="1" si="2"/>
        <v>0</v>
      </c>
      <c r="J10" s="230">
        <f t="shared" ca="1" si="2"/>
        <v>0</v>
      </c>
      <c r="K10" s="230">
        <f t="shared" ca="1" si="2"/>
        <v>0</v>
      </c>
      <c r="L10" s="230">
        <f t="shared" ca="1" si="2"/>
        <v>0</v>
      </c>
      <c r="M10" s="230">
        <f t="shared" ca="1" si="2"/>
        <v>0</v>
      </c>
      <c r="N10" s="230">
        <f t="shared" ca="1" si="2"/>
        <v>0</v>
      </c>
      <c r="O10" s="230">
        <f t="shared" ca="1" si="2"/>
        <v>0</v>
      </c>
      <c r="P10" s="230">
        <f t="shared" ca="1" si="2"/>
        <v>0</v>
      </c>
      <c r="Q10" s="230">
        <f t="shared" ca="1" si="2"/>
        <v>0</v>
      </c>
      <c r="R10" s="230">
        <f t="shared" ref="R10:Z25" ca="1" si="3">INDIRECT("Calc!R"&amp;ROW()+200&amp;"C"&amp;COLUMN(),0)</f>
        <v>0</v>
      </c>
      <c r="S10" s="229">
        <f t="shared" ca="1" si="3"/>
        <v>15</v>
      </c>
      <c r="T10" s="228">
        <f t="shared" ca="1" si="3"/>
        <v>0</v>
      </c>
      <c r="U10" s="229">
        <f t="shared" ca="1" si="3"/>
        <v>0</v>
      </c>
      <c r="V10" s="222">
        <f t="shared" ca="1" si="3"/>
        <v>0</v>
      </c>
      <c r="W10" s="193">
        <f t="shared" ca="1" si="3"/>
        <v>0</v>
      </c>
      <c r="X10" s="193">
        <f t="shared" ca="1" si="3"/>
        <v>0</v>
      </c>
      <c r="Y10" s="243">
        <f t="shared" ca="1" si="3"/>
        <v>0</v>
      </c>
      <c r="Z10" s="195">
        <f t="shared" ca="1" si="3"/>
        <v>0</v>
      </c>
      <c r="AA10" s="256">
        <f t="shared" ref="AA10:AA73" si="4">MIN(8,MAX(0,INT(ROW()/10)))</f>
        <v>1</v>
      </c>
      <c r="AB10" s="218">
        <v>0</v>
      </c>
      <c r="AC10" s="196"/>
      <c r="AD10" s="197"/>
      <c r="AE10" s="196"/>
      <c r="AF10" s="198"/>
      <c r="AG10" s="199"/>
      <c r="AH10" s="200"/>
      <c r="AI10" s="200"/>
      <c r="AJ10" s="200"/>
      <c r="AK10" s="198"/>
      <c r="AL10" s="201"/>
      <c r="AM10" s="202"/>
    </row>
    <row r="11" spans="1:43" ht="16.5" x14ac:dyDescent="0.2">
      <c r="A11" s="203"/>
      <c r="B11" s="190">
        <f t="shared" ca="1" si="2"/>
        <v>6</v>
      </c>
      <c r="C11" s="190">
        <f t="shared" ca="1" si="2"/>
        <v>0</v>
      </c>
      <c r="D11" s="190">
        <f t="shared" ca="1" si="2"/>
        <v>2</v>
      </c>
      <c r="E11" s="190">
        <f t="shared" ca="1" si="2"/>
        <v>0</v>
      </c>
      <c r="F11" s="190">
        <f t="shared" ca="1" si="2"/>
        <v>1</v>
      </c>
      <c r="G11" s="204">
        <f t="shared" ca="1" si="2"/>
        <v>8</v>
      </c>
      <c r="H11" s="227">
        <f t="shared" ca="1" si="2"/>
        <v>0</v>
      </c>
      <c r="I11" s="227">
        <f t="shared" ca="1" si="2"/>
        <v>0</v>
      </c>
      <c r="J11" s="227">
        <f t="shared" ca="1" si="2"/>
        <v>0</v>
      </c>
      <c r="K11" s="227">
        <f t="shared" ca="1" si="2"/>
        <v>0</v>
      </c>
      <c r="L11" s="227">
        <f t="shared" ca="1" si="2"/>
        <v>0</v>
      </c>
      <c r="M11" s="227">
        <f t="shared" ca="1" si="2"/>
        <v>30</v>
      </c>
      <c r="N11" s="227">
        <f t="shared" ca="1" si="2"/>
        <v>0</v>
      </c>
      <c r="O11" s="227">
        <f t="shared" ca="1" si="2"/>
        <v>15</v>
      </c>
      <c r="P11" s="227">
        <f t="shared" ca="1" si="2"/>
        <v>0</v>
      </c>
      <c r="Q11" s="227">
        <f t="shared" ca="1" si="2"/>
        <v>0</v>
      </c>
      <c r="R11" s="227">
        <f t="shared" ca="1" si="3"/>
        <v>0</v>
      </c>
      <c r="S11" s="226">
        <f t="shared" ca="1" si="3"/>
        <v>15</v>
      </c>
      <c r="T11" s="225">
        <f t="shared" ca="1" si="3"/>
        <v>7</v>
      </c>
      <c r="U11" s="226">
        <f ca="1">INDIRECT("Calc!R"&amp;ROW()+200&amp;"C"&amp;COLUMN(),0)</f>
        <v>210</v>
      </c>
      <c r="V11" s="221">
        <f t="shared" ca="1" si="3"/>
        <v>120</v>
      </c>
      <c r="W11" s="190">
        <f t="shared" ca="1" si="3"/>
        <v>45</v>
      </c>
      <c r="X11" s="190">
        <f t="shared" ca="1" si="3"/>
        <v>75</v>
      </c>
      <c r="Y11" s="244">
        <f t="shared" ca="1" si="3"/>
        <v>0.37499999968750003</v>
      </c>
      <c r="Z11" s="191">
        <f t="shared" ca="1" si="3"/>
        <v>0</v>
      </c>
      <c r="AA11" s="257">
        <f t="shared" si="4"/>
        <v>1</v>
      </c>
      <c r="AB11" s="184">
        <v>1</v>
      </c>
      <c r="AC11" s="182" t="s">
        <v>154</v>
      </c>
      <c r="AD11" s="189"/>
      <c r="AE11" s="182" t="s">
        <v>284</v>
      </c>
      <c r="AF11" s="183">
        <v>4</v>
      </c>
      <c r="AG11" s="185">
        <v>2</v>
      </c>
      <c r="AH11" s="186"/>
      <c r="AI11" s="186">
        <v>1</v>
      </c>
      <c r="AJ11" s="186"/>
      <c r="AK11" s="183" t="s">
        <v>147</v>
      </c>
      <c r="AL11" s="181"/>
      <c r="AM11" s="205"/>
      <c r="AO11" s="238"/>
      <c r="AP11" s="238"/>
    </row>
    <row r="12" spans="1:43" ht="16.5" x14ac:dyDescent="0.2">
      <c r="A12" s="203"/>
      <c r="B12" s="190">
        <f t="shared" ca="1" si="2"/>
        <v>6</v>
      </c>
      <c r="C12" s="190">
        <f t="shared" ca="1" si="2"/>
        <v>0</v>
      </c>
      <c r="D12" s="190">
        <f t="shared" ca="1" si="2"/>
        <v>6</v>
      </c>
      <c r="E12" s="190">
        <f t="shared" ca="1" si="2"/>
        <v>0</v>
      </c>
      <c r="F12" s="190">
        <f t="shared" ca="1" si="2"/>
        <v>1</v>
      </c>
      <c r="G12" s="204">
        <f t="shared" ca="1" si="2"/>
        <v>12</v>
      </c>
      <c r="H12" s="227">
        <f t="shared" ca="1" si="2"/>
        <v>0</v>
      </c>
      <c r="I12" s="227">
        <f t="shared" ca="1" si="2"/>
        <v>0</v>
      </c>
      <c r="J12" s="227">
        <f t="shared" ca="1" si="2"/>
        <v>0</v>
      </c>
      <c r="K12" s="227">
        <f t="shared" ca="1" si="2"/>
        <v>0</v>
      </c>
      <c r="L12" s="227">
        <f t="shared" ca="1" si="2"/>
        <v>0</v>
      </c>
      <c r="M12" s="227">
        <f t="shared" ca="1" si="2"/>
        <v>30</v>
      </c>
      <c r="N12" s="227">
        <f t="shared" ca="1" si="2"/>
        <v>0</v>
      </c>
      <c r="O12" s="227">
        <f t="shared" ca="1" si="2"/>
        <v>30</v>
      </c>
      <c r="P12" s="227">
        <f t="shared" ca="1" si="2"/>
        <v>0</v>
      </c>
      <c r="Q12" s="227">
        <f t="shared" ca="1" si="2"/>
        <v>0</v>
      </c>
      <c r="R12" s="227">
        <f t="shared" ca="1" si="3"/>
        <v>0</v>
      </c>
      <c r="S12" s="226">
        <f t="shared" ca="1" si="3"/>
        <v>15</v>
      </c>
      <c r="T12" s="225">
        <f t="shared" ca="1" si="3"/>
        <v>5</v>
      </c>
      <c r="U12" s="226">
        <f t="shared" ca="1" si="3"/>
        <v>150</v>
      </c>
      <c r="V12" s="221">
        <f t="shared" ca="1" si="3"/>
        <v>150</v>
      </c>
      <c r="W12" s="190">
        <f t="shared" ca="1" si="3"/>
        <v>60</v>
      </c>
      <c r="X12" s="190">
        <f t="shared" ca="1" si="3"/>
        <v>90</v>
      </c>
      <c r="Y12" s="244">
        <f t="shared" ca="1" si="3"/>
        <v>0.39999999973333333</v>
      </c>
      <c r="Z12" s="191">
        <f t="shared" ca="1" si="3"/>
        <v>0</v>
      </c>
      <c r="AA12" s="257">
        <f t="shared" si="4"/>
        <v>1</v>
      </c>
      <c r="AB12" s="184">
        <v>1</v>
      </c>
      <c r="AC12" s="182" t="s">
        <v>153</v>
      </c>
      <c r="AD12" s="188" t="s">
        <v>264</v>
      </c>
      <c r="AE12" s="182" t="s">
        <v>327</v>
      </c>
      <c r="AF12" s="183">
        <v>5</v>
      </c>
      <c r="AG12" s="185">
        <v>2</v>
      </c>
      <c r="AH12" s="186"/>
      <c r="AI12" s="186">
        <v>2</v>
      </c>
      <c r="AJ12" s="186"/>
      <c r="AK12" s="183" t="s">
        <v>147</v>
      </c>
      <c r="AL12" s="181"/>
      <c r="AM12" s="205"/>
    </row>
    <row r="13" spans="1:43" ht="16.5" x14ac:dyDescent="0.2">
      <c r="A13" s="203"/>
      <c r="B13" s="190">
        <f t="shared" ca="1" si="2"/>
        <v>6</v>
      </c>
      <c r="C13" s="190">
        <f t="shared" ca="1" si="2"/>
        <v>0</v>
      </c>
      <c r="D13" s="190">
        <f t="shared" ca="1" si="2"/>
        <v>2</v>
      </c>
      <c r="E13" s="190">
        <f t="shared" ca="1" si="2"/>
        <v>0</v>
      </c>
      <c r="F13" s="190">
        <f t="shared" ca="1" si="2"/>
        <v>1</v>
      </c>
      <c r="G13" s="204">
        <f t="shared" ca="1" si="2"/>
        <v>8</v>
      </c>
      <c r="H13" s="227">
        <f t="shared" ca="1" si="2"/>
        <v>0</v>
      </c>
      <c r="I13" s="227">
        <f t="shared" ca="1" si="2"/>
        <v>0</v>
      </c>
      <c r="J13" s="227">
        <f t="shared" ca="1" si="2"/>
        <v>0</v>
      </c>
      <c r="K13" s="227">
        <f t="shared" ca="1" si="2"/>
        <v>0</v>
      </c>
      <c r="L13" s="227">
        <f t="shared" ca="1" si="2"/>
        <v>0</v>
      </c>
      <c r="M13" s="227">
        <f t="shared" ca="1" si="2"/>
        <v>30</v>
      </c>
      <c r="N13" s="227">
        <f t="shared" ca="1" si="2"/>
        <v>0</v>
      </c>
      <c r="O13" s="227">
        <f t="shared" ca="1" si="2"/>
        <v>15</v>
      </c>
      <c r="P13" s="227">
        <f t="shared" ca="1" si="2"/>
        <v>0</v>
      </c>
      <c r="Q13" s="227">
        <f t="shared" ca="1" si="2"/>
        <v>0</v>
      </c>
      <c r="R13" s="227">
        <f t="shared" ca="1" si="3"/>
        <v>0</v>
      </c>
      <c r="S13" s="226">
        <f t="shared" ca="1" si="3"/>
        <v>15</v>
      </c>
      <c r="T13" s="225">
        <f t="shared" ca="1" si="3"/>
        <v>4.5</v>
      </c>
      <c r="U13" s="226">
        <f t="shared" ca="1" si="3"/>
        <v>135</v>
      </c>
      <c r="V13" s="221">
        <f t="shared" ca="1" si="3"/>
        <v>135</v>
      </c>
      <c r="W13" s="190">
        <f t="shared" ca="1" si="3"/>
        <v>45</v>
      </c>
      <c r="X13" s="190">
        <f t="shared" ca="1" si="3"/>
        <v>90</v>
      </c>
      <c r="Y13" s="244">
        <f t="shared" ca="1" si="3"/>
        <v>0.33333333308641977</v>
      </c>
      <c r="Z13" s="191">
        <f t="shared" ca="1" si="3"/>
        <v>0</v>
      </c>
      <c r="AA13" s="257">
        <f t="shared" si="4"/>
        <v>1</v>
      </c>
      <c r="AB13" s="184">
        <v>1</v>
      </c>
      <c r="AC13" s="182" t="s">
        <v>153</v>
      </c>
      <c r="AD13" s="189" t="s">
        <v>265</v>
      </c>
      <c r="AE13" s="182" t="s">
        <v>328</v>
      </c>
      <c r="AF13" s="183">
        <v>4.5</v>
      </c>
      <c r="AG13" s="185">
        <v>2</v>
      </c>
      <c r="AH13" s="186"/>
      <c r="AI13" s="186">
        <v>1</v>
      </c>
      <c r="AJ13" s="186"/>
      <c r="AK13" s="183" t="s">
        <v>218</v>
      </c>
      <c r="AL13" s="181"/>
      <c r="AM13" s="205"/>
      <c r="AO13" s="239"/>
      <c r="AP13" s="239"/>
    </row>
    <row r="14" spans="1:43" ht="16.5" x14ac:dyDescent="0.2">
      <c r="A14" s="203"/>
      <c r="B14" s="190">
        <f t="shared" ca="1" si="2"/>
        <v>4</v>
      </c>
      <c r="C14" s="190">
        <f t="shared" ca="1" si="2"/>
        <v>0</v>
      </c>
      <c r="D14" s="190">
        <f t="shared" ca="1" si="2"/>
        <v>6</v>
      </c>
      <c r="E14" s="190">
        <f t="shared" ca="1" si="2"/>
        <v>0</v>
      </c>
      <c r="F14" s="190">
        <f t="shared" ca="1" si="2"/>
        <v>1</v>
      </c>
      <c r="G14" s="204">
        <f t="shared" ca="1" si="2"/>
        <v>10</v>
      </c>
      <c r="H14" s="227">
        <f t="shared" ca="1" si="2"/>
        <v>0</v>
      </c>
      <c r="I14" s="227">
        <f t="shared" ca="1" si="2"/>
        <v>0</v>
      </c>
      <c r="J14" s="227">
        <f t="shared" ca="1" si="2"/>
        <v>0</v>
      </c>
      <c r="K14" s="227">
        <f t="shared" ca="1" si="2"/>
        <v>0</v>
      </c>
      <c r="L14" s="227">
        <f t="shared" ca="1" si="2"/>
        <v>0</v>
      </c>
      <c r="M14" s="227">
        <f t="shared" ca="1" si="2"/>
        <v>15</v>
      </c>
      <c r="N14" s="227">
        <f t="shared" ca="1" si="2"/>
        <v>0</v>
      </c>
      <c r="O14" s="227">
        <f t="shared" ca="1" si="2"/>
        <v>30</v>
      </c>
      <c r="P14" s="227">
        <f t="shared" ca="1" si="2"/>
        <v>0</v>
      </c>
      <c r="Q14" s="227">
        <f t="shared" ca="1" si="2"/>
        <v>0</v>
      </c>
      <c r="R14" s="227">
        <f t="shared" ca="1" si="3"/>
        <v>0</v>
      </c>
      <c r="S14" s="226">
        <f t="shared" ca="1" si="3"/>
        <v>15</v>
      </c>
      <c r="T14" s="225">
        <f t="shared" ca="1" si="3"/>
        <v>5.5</v>
      </c>
      <c r="U14" s="226">
        <f t="shared" ca="1" si="3"/>
        <v>165</v>
      </c>
      <c r="V14" s="221">
        <f t="shared" ca="1" si="3"/>
        <v>120</v>
      </c>
      <c r="W14" s="190">
        <f t="shared" ca="1" si="3"/>
        <v>45</v>
      </c>
      <c r="X14" s="190">
        <f t="shared" ca="1" si="3"/>
        <v>75</v>
      </c>
      <c r="Y14" s="244">
        <f t="shared" ca="1" si="3"/>
        <v>0.37499999968750003</v>
      </c>
      <c r="Z14" s="191">
        <f t="shared" ca="1" si="3"/>
        <v>0</v>
      </c>
      <c r="AA14" s="257">
        <f t="shared" si="4"/>
        <v>1</v>
      </c>
      <c r="AB14" s="184">
        <v>1</v>
      </c>
      <c r="AC14" s="182" t="s">
        <v>153</v>
      </c>
      <c r="AD14" s="188" t="s">
        <v>266</v>
      </c>
      <c r="AE14" s="182" t="s">
        <v>329</v>
      </c>
      <c r="AF14" s="183">
        <v>4</v>
      </c>
      <c r="AG14" s="185">
        <v>1</v>
      </c>
      <c r="AH14" s="186"/>
      <c r="AI14" s="186">
        <v>2</v>
      </c>
      <c r="AJ14" s="186"/>
      <c r="AK14" s="183" t="s">
        <v>218</v>
      </c>
      <c r="AL14" s="181"/>
      <c r="AM14" s="205"/>
    </row>
    <row r="15" spans="1:43" ht="16.5" x14ac:dyDescent="0.2">
      <c r="A15" s="203"/>
      <c r="B15" s="190">
        <f t="shared" ca="1" si="2"/>
        <v>0</v>
      </c>
      <c r="C15" s="190">
        <f t="shared" ca="1" si="2"/>
        <v>0</v>
      </c>
      <c r="D15" s="190">
        <f t="shared" ca="1" si="2"/>
        <v>0</v>
      </c>
      <c r="E15" s="190">
        <f t="shared" ca="1" si="2"/>
        <v>0</v>
      </c>
      <c r="F15" s="190">
        <f t="shared" ca="1" si="2"/>
        <v>0</v>
      </c>
      <c r="G15" s="204">
        <f t="shared" ca="1" si="2"/>
        <v>0</v>
      </c>
      <c r="H15" s="227">
        <f t="shared" ca="1" si="2"/>
        <v>0</v>
      </c>
      <c r="I15" s="227">
        <f t="shared" ca="1" si="2"/>
        <v>0</v>
      </c>
      <c r="J15" s="227">
        <f t="shared" ca="1" si="2"/>
        <v>0</v>
      </c>
      <c r="K15" s="227">
        <f t="shared" ca="1" si="2"/>
        <v>0</v>
      </c>
      <c r="L15" s="227">
        <f t="shared" ca="1" si="2"/>
        <v>0</v>
      </c>
      <c r="M15" s="227">
        <f t="shared" ca="1" si="2"/>
        <v>0</v>
      </c>
      <c r="N15" s="227">
        <f t="shared" ca="1" si="2"/>
        <v>0</v>
      </c>
      <c r="O15" s="227">
        <f t="shared" ca="1" si="2"/>
        <v>0</v>
      </c>
      <c r="P15" s="227">
        <f t="shared" ca="1" si="2"/>
        <v>0</v>
      </c>
      <c r="Q15" s="227">
        <f t="shared" ca="1" si="2"/>
        <v>0</v>
      </c>
      <c r="R15" s="227">
        <f t="shared" ca="1" si="3"/>
        <v>0</v>
      </c>
      <c r="S15" s="226">
        <f t="shared" ca="1" si="3"/>
        <v>15</v>
      </c>
      <c r="T15" s="225">
        <f t="shared" ca="1" si="3"/>
        <v>5.5</v>
      </c>
      <c r="U15" s="226">
        <f t="shared" ca="1" si="3"/>
        <v>165</v>
      </c>
      <c r="V15" s="221">
        <f t="shared" ca="1" si="3"/>
        <v>45</v>
      </c>
      <c r="W15" s="190">
        <f t="shared" ca="1" si="3"/>
        <v>0</v>
      </c>
      <c r="X15" s="190">
        <f t="shared" ca="1" si="3"/>
        <v>45</v>
      </c>
      <c r="Y15" s="244">
        <f t="shared" ca="1" si="3"/>
        <v>0</v>
      </c>
      <c r="Z15" s="191">
        <f t="shared" ca="1" si="3"/>
        <v>0</v>
      </c>
      <c r="AA15" s="257">
        <f t="shared" si="4"/>
        <v>1</v>
      </c>
      <c r="AB15" s="184">
        <v>1</v>
      </c>
      <c r="AC15" s="182" t="s">
        <v>153</v>
      </c>
      <c r="AD15" s="188" t="s">
        <v>266</v>
      </c>
      <c r="AE15" s="182" t="s">
        <v>329</v>
      </c>
      <c r="AF15" s="183">
        <v>1.5</v>
      </c>
      <c r="AG15" s="185"/>
      <c r="AH15" s="186"/>
      <c r="AI15" s="186"/>
      <c r="AJ15" s="186"/>
      <c r="AK15" s="183" t="s">
        <v>221</v>
      </c>
      <c r="AL15" s="181"/>
      <c r="AM15" s="205"/>
    </row>
    <row r="16" spans="1:43" ht="16.5" x14ac:dyDescent="0.2">
      <c r="A16" s="203"/>
      <c r="B16" s="190">
        <f t="shared" ca="1" si="2"/>
        <v>4</v>
      </c>
      <c r="C16" s="190">
        <f t="shared" ca="1" si="2"/>
        <v>2</v>
      </c>
      <c r="D16" s="190">
        <f t="shared" ca="1" si="2"/>
        <v>0</v>
      </c>
      <c r="E16" s="190">
        <f t="shared" ca="1" si="2"/>
        <v>0</v>
      </c>
      <c r="F16" s="190">
        <f t="shared" ca="1" si="2"/>
        <v>1</v>
      </c>
      <c r="G16" s="204">
        <f t="shared" ca="1" si="2"/>
        <v>6</v>
      </c>
      <c r="H16" s="227">
        <f t="shared" ca="1" si="2"/>
        <v>0</v>
      </c>
      <c r="I16" s="227">
        <f t="shared" ca="1" si="2"/>
        <v>0</v>
      </c>
      <c r="J16" s="227">
        <f t="shared" ca="1" si="2"/>
        <v>0</v>
      </c>
      <c r="K16" s="227">
        <f t="shared" ca="1" si="2"/>
        <v>0</v>
      </c>
      <c r="L16" s="227">
        <f t="shared" ca="1" si="2"/>
        <v>0</v>
      </c>
      <c r="M16" s="227">
        <f t="shared" ca="1" si="2"/>
        <v>15</v>
      </c>
      <c r="N16" s="227">
        <f t="shared" ca="1" si="2"/>
        <v>15</v>
      </c>
      <c r="O16" s="227">
        <f t="shared" ca="1" si="2"/>
        <v>0</v>
      </c>
      <c r="P16" s="227">
        <f t="shared" ca="1" si="2"/>
        <v>0</v>
      </c>
      <c r="Q16" s="227">
        <f t="shared" ca="1" si="2"/>
        <v>0</v>
      </c>
      <c r="R16" s="227">
        <f t="shared" ca="1" si="3"/>
        <v>0</v>
      </c>
      <c r="S16" s="226">
        <f t="shared" ca="1" si="3"/>
        <v>15</v>
      </c>
      <c r="T16" s="225">
        <f t="shared" ca="1" si="3"/>
        <v>3</v>
      </c>
      <c r="U16" s="226">
        <f t="shared" ca="1" si="3"/>
        <v>90</v>
      </c>
      <c r="V16" s="221">
        <f t="shared" ca="1" si="3"/>
        <v>90</v>
      </c>
      <c r="W16" s="190">
        <f t="shared" ca="1" si="3"/>
        <v>30</v>
      </c>
      <c r="X16" s="190">
        <f t="shared" ca="1" si="3"/>
        <v>60</v>
      </c>
      <c r="Y16" s="244">
        <f t="shared" ca="1" si="3"/>
        <v>0.33333333296296297</v>
      </c>
      <c r="Z16" s="191">
        <f t="shared" ca="1" si="3"/>
        <v>0</v>
      </c>
      <c r="AA16" s="257">
        <f t="shared" si="4"/>
        <v>1</v>
      </c>
      <c r="AB16" s="184">
        <v>1</v>
      </c>
      <c r="AC16" s="182" t="s">
        <v>153</v>
      </c>
      <c r="AD16" s="189" t="s">
        <v>330</v>
      </c>
      <c r="AE16" s="182" t="s">
        <v>331</v>
      </c>
      <c r="AF16" s="183">
        <v>3</v>
      </c>
      <c r="AG16" s="185">
        <v>1</v>
      </c>
      <c r="AH16" s="186">
        <v>1</v>
      </c>
      <c r="AI16" s="186"/>
      <c r="AJ16" s="186"/>
      <c r="AK16" s="183" t="s">
        <v>218</v>
      </c>
      <c r="AL16" s="181"/>
      <c r="AM16" s="205"/>
    </row>
    <row r="17" spans="1:43" ht="16.5" x14ac:dyDescent="0.2">
      <c r="A17" s="203"/>
      <c r="B17" s="190">
        <f t="shared" ca="1" si="2"/>
        <v>6</v>
      </c>
      <c r="C17" s="190">
        <f t="shared" ca="1" si="2"/>
        <v>0</v>
      </c>
      <c r="D17" s="190">
        <f t="shared" ca="1" si="2"/>
        <v>6</v>
      </c>
      <c r="E17" s="190">
        <f t="shared" ca="1" si="2"/>
        <v>0</v>
      </c>
      <c r="F17" s="190">
        <f t="shared" ca="1" si="2"/>
        <v>1</v>
      </c>
      <c r="G17" s="204">
        <f t="shared" ca="1" si="2"/>
        <v>12</v>
      </c>
      <c r="H17" s="227">
        <f t="shared" ca="1" si="2"/>
        <v>0</v>
      </c>
      <c r="I17" s="227">
        <f t="shared" ca="1" si="2"/>
        <v>0</v>
      </c>
      <c r="J17" s="227">
        <f t="shared" ca="1" si="2"/>
        <v>0</v>
      </c>
      <c r="K17" s="227">
        <f t="shared" ca="1" si="2"/>
        <v>0</v>
      </c>
      <c r="L17" s="227">
        <f t="shared" ca="1" si="2"/>
        <v>0</v>
      </c>
      <c r="M17" s="227">
        <f t="shared" ca="1" si="2"/>
        <v>30</v>
      </c>
      <c r="N17" s="227">
        <f t="shared" ca="1" si="2"/>
        <v>0</v>
      </c>
      <c r="O17" s="227">
        <f t="shared" ca="1" si="2"/>
        <v>30</v>
      </c>
      <c r="P17" s="227">
        <f t="shared" ca="1" si="2"/>
        <v>0</v>
      </c>
      <c r="Q17" s="227">
        <f t="shared" ca="1" si="2"/>
        <v>0</v>
      </c>
      <c r="R17" s="227">
        <f t="shared" ca="1" si="3"/>
        <v>0</v>
      </c>
      <c r="S17" s="226">
        <f t="shared" ca="1" si="3"/>
        <v>15</v>
      </c>
      <c r="T17" s="225">
        <f t="shared" ca="1" si="3"/>
        <v>4</v>
      </c>
      <c r="U17" s="226">
        <f t="shared" ca="1" si="3"/>
        <v>120</v>
      </c>
      <c r="V17" s="221">
        <f t="shared" ca="1" si="3"/>
        <v>120</v>
      </c>
      <c r="W17" s="190">
        <f t="shared" ca="1" si="3"/>
        <v>60</v>
      </c>
      <c r="X17" s="190">
        <f t="shared" ca="1" si="3"/>
        <v>60</v>
      </c>
      <c r="Y17" s="244">
        <f t="shared" ca="1" si="3"/>
        <v>0.49999999958333335</v>
      </c>
      <c r="Z17" s="191">
        <f t="shared" ca="1" si="3"/>
        <v>0</v>
      </c>
      <c r="AA17" s="257">
        <f t="shared" si="4"/>
        <v>1</v>
      </c>
      <c r="AB17" s="184">
        <v>1</v>
      </c>
      <c r="AC17" s="182" t="s">
        <v>154</v>
      </c>
      <c r="AD17" s="188"/>
      <c r="AE17" s="182" t="s">
        <v>282</v>
      </c>
      <c r="AF17" s="183">
        <v>4</v>
      </c>
      <c r="AG17" s="185">
        <v>2</v>
      </c>
      <c r="AH17" s="186"/>
      <c r="AI17" s="186">
        <v>2</v>
      </c>
      <c r="AJ17" s="186"/>
      <c r="AK17" s="183" t="s">
        <v>147</v>
      </c>
      <c r="AL17" s="181"/>
      <c r="AM17" s="205"/>
    </row>
    <row r="18" spans="1:43" ht="16.5" x14ac:dyDescent="0.2">
      <c r="A18" s="203"/>
      <c r="B18" s="190">
        <f t="shared" ca="1" si="2"/>
        <v>4</v>
      </c>
      <c r="C18" s="190">
        <f t="shared" ca="1" si="2"/>
        <v>0</v>
      </c>
      <c r="D18" s="190">
        <f t="shared" ca="1" si="2"/>
        <v>6</v>
      </c>
      <c r="E18" s="190">
        <f t="shared" ca="1" si="2"/>
        <v>0</v>
      </c>
      <c r="F18" s="190">
        <f t="shared" ca="1" si="2"/>
        <v>1</v>
      </c>
      <c r="G18" s="204">
        <f t="shared" ca="1" si="2"/>
        <v>10</v>
      </c>
      <c r="H18" s="227">
        <f t="shared" ca="1" si="2"/>
        <v>0</v>
      </c>
      <c r="I18" s="227">
        <f t="shared" ca="1" si="2"/>
        <v>0</v>
      </c>
      <c r="J18" s="227">
        <f t="shared" ca="1" si="2"/>
        <v>0</v>
      </c>
      <c r="K18" s="227">
        <f t="shared" ca="1" si="2"/>
        <v>0</v>
      </c>
      <c r="L18" s="227">
        <f t="shared" ca="1" si="2"/>
        <v>0</v>
      </c>
      <c r="M18" s="227">
        <f t="shared" ca="1" si="2"/>
        <v>15</v>
      </c>
      <c r="N18" s="227">
        <f t="shared" ca="1" si="2"/>
        <v>0</v>
      </c>
      <c r="O18" s="227">
        <f t="shared" ca="1" si="2"/>
        <v>30</v>
      </c>
      <c r="P18" s="227">
        <f t="shared" ca="1" si="2"/>
        <v>0</v>
      </c>
      <c r="Q18" s="227">
        <f t="shared" ca="1" si="2"/>
        <v>0</v>
      </c>
      <c r="R18" s="227">
        <f t="shared" ca="1" si="3"/>
        <v>0</v>
      </c>
      <c r="S18" s="226">
        <f t="shared" ca="1" si="3"/>
        <v>15</v>
      </c>
      <c r="T18" s="225">
        <f t="shared" ca="1" si="3"/>
        <v>4</v>
      </c>
      <c r="U18" s="226">
        <f t="shared" ca="1" si="3"/>
        <v>120</v>
      </c>
      <c r="V18" s="221">
        <f t="shared" ca="1" si="3"/>
        <v>120</v>
      </c>
      <c r="W18" s="190">
        <f t="shared" ca="1" si="3"/>
        <v>45</v>
      </c>
      <c r="X18" s="190">
        <f t="shared" ca="1" si="3"/>
        <v>75</v>
      </c>
      <c r="Y18" s="244">
        <f t="shared" ca="1" si="3"/>
        <v>0.37499999968750003</v>
      </c>
      <c r="Z18" s="191">
        <f t="shared" ca="1" si="3"/>
        <v>0</v>
      </c>
      <c r="AA18" s="257">
        <f t="shared" si="4"/>
        <v>1</v>
      </c>
      <c r="AB18" s="184">
        <v>1</v>
      </c>
      <c r="AC18" s="182" t="s">
        <v>154</v>
      </c>
      <c r="AD18" s="189"/>
      <c r="AE18" s="182" t="s">
        <v>283</v>
      </c>
      <c r="AF18" s="183">
        <v>4</v>
      </c>
      <c r="AG18" s="185">
        <v>1</v>
      </c>
      <c r="AH18" s="186"/>
      <c r="AI18" s="186">
        <v>2</v>
      </c>
      <c r="AJ18" s="186"/>
      <c r="AK18" s="183" t="s">
        <v>218</v>
      </c>
      <c r="AL18" s="181"/>
      <c r="AM18" s="205"/>
    </row>
    <row r="19" spans="1:43" ht="17.25" thickBot="1" x14ac:dyDescent="0.25">
      <c r="A19" s="206"/>
      <c r="B19" s="207">
        <f t="shared" ca="1" si="2"/>
        <v>0</v>
      </c>
      <c r="C19" s="207">
        <f t="shared" ca="1" si="2"/>
        <v>0</v>
      </c>
      <c r="D19" s="207">
        <f t="shared" ca="1" si="2"/>
        <v>0</v>
      </c>
      <c r="E19" s="207">
        <f t="shared" ca="1" si="2"/>
        <v>0</v>
      </c>
      <c r="F19" s="207">
        <f t="shared" ca="1" si="2"/>
        <v>0</v>
      </c>
      <c r="G19" s="208">
        <f t="shared" ca="1" si="2"/>
        <v>0</v>
      </c>
      <c r="H19" s="224">
        <f t="shared" ca="1" si="2"/>
        <v>0</v>
      </c>
      <c r="I19" s="224">
        <f t="shared" ca="1" si="2"/>
        <v>0</v>
      </c>
      <c r="J19" s="224">
        <f t="shared" ca="1" si="2"/>
        <v>0</v>
      </c>
      <c r="K19" s="224">
        <f t="shared" ca="1" si="2"/>
        <v>0</v>
      </c>
      <c r="L19" s="224">
        <f t="shared" ca="1" si="2"/>
        <v>0</v>
      </c>
      <c r="M19" s="224">
        <f t="shared" ca="1" si="2"/>
        <v>0</v>
      </c>
      <c r="N19" s="224">
        <f t="shared" ca="1" si="2"/>
        <v>0</v>
      </c>
      <c r="O19" s="224">
        <f t="shared" ca="1" si="2"/>
        <v>0</v>
      </c>
      <c r="P19" s="224">
        <f t="shared" ca="1" si="2"/>
        <v>0</v>
      </c>
      <c r="Q19" s="224">
        <f t="shared" ca="1" si="2"/>
        <v>0</v>
      </c>
      <c r="R19" s="224">
        <f t="shared" ca="1" si="3"/>
        <v>0</v>
      </c>
      <c r="S19" s="219">
        <f t="shared" ca="1" si="3"/>
        <v>15</v>
      </c>
      <c r="T19" s="223">
        <f t="shared" ca="1" si="3"/>
        <v>0</v>
      </c>
      <c r="U19" s="219">
        <f t="shared" ca="1" si="3"/>
        <v>0</v>
      </c>
      <c r="V19" s="220">
        <f t="shared" ca="1" si="3"/>
        <v>0</v>
      </c>
      <c r="W19" s="207">
        <f t="shared" ca="1" si="3"/>
        <v>0</v>
      </c>
      <c r="X19" s="207">
        <f t="shared" ca="1" si="3"/>
        <v>0</v>
      </c>
      <c r="Y19" s="245">
        <f t="shared" ca="1" si="3"/>
        <v>0</v>
      </c>
      <c r="Z19" s="209">
        <f t="shared" ca="1" si="3"/>
        <v>0</v>
      </c>
      <c r="AA19" s="258">
        <f t="shared" si="4"/>
        <v>1</v>
      </c>
      <c r="AB19" s="210"/>
      <c r="AC19" s="211"/>
      <c r="AD19" s="212"/>
      <c r="AE19" s="211"/>
      <c r="AF19" s="213"/>
      <c r="AG19" s="214"/>
      <c r="AH19" s="215"/>
      <c r="AI19" s="215"/>
      <c r="AJ19" s="215"/>
      <c r="AK19" s="213"/>
      <c r="AL19" s="216"/>
      <c r="AM19" s="217"/>
      <c r="AN19" s="226">
        <f t="shared" ref="AN19:AQ19" ca="1" si="5">INDIRECT("Calc!R"&amp;ROW()+200&amp;"C"&amp;COLUMN(),0)</f>
        <v>22</v>
      </c>
      <c r="AO19" s="226">
        <f t="shared" ca="1" si="5"/>
        <v>30</v>
      </c>
      <c r="AP19" s="226">
        <f t="shared" ca="1" si="5"/>
        <v>4</v>
      </c>
      <c r="AQ19" s="226">
        <f t="shared" ca="1" si="5"/>
        <v>66</v>
      </c>
    </row>
    <row r="20" spans="1:43" ht="16.5" x14ac:dyDescent="0.2">
      <c r="A20" s="192"/>
      <c r="B20" s="193">
        <f t="shared" ca="1" si="2"/>
        <v>0</v>
      </c>
      <c r="C20" s="193">
        <f t="shared" ca="1" si="2"/>
        <v>0</v>
      </c>
      <c r="D20" s="193">
        <f t="shared" ca="1" si="2"/>
        <v>0</v>
      </c>
      <c r="E20" s="193">
        <f t="shared" ca="1" si="2"/>
        <v>0</v>
      </c>
      <c r="F20" s="193">
        <f t="shared" ca="1" si="2"/>
        <v>0</v>
      </c>
      <c r="G20" s="194">
        <f t="shared" ca="1" si="2"/>
        <v>0</v>
      </c>
      <c r="H20" s="230">
        <f t="shared" ca="1" si="2"/>
        <v>0</v>
      </c>
      <c r="I20" s="230">
        <f t="shared" ca="1" si="2"/>
        <v>0</v>
      </c>
      <c r="J20" s="230">
        <f t="shared" ca="1" si="2"/>
        <v>0</v>
      </c>
      <c r="K20" s="230">
        <f t="shared" ca="1" si="2"/>
        <v>0</v>
      </c>
      <c r="L20" s="230">
        <f t="shared" ca="1" si="2"/>
        <v>0</v>
      </c>
      <c r="M20" s="230">
        <f t="shared" ca="1" si="2"/>
        <v>0</v>
      </c>
      <c r="N20" s="230">
        <f t="shared" ca="1" si="2"/>
        <v>0</v>
      </c>
      <c r="O20" s="230">
        <f t="shared" ca="1" si="2"/>
        <v>0</v>
      </c>
      <c r="P20" s="230">
        <f t="shared" ca="1" si="2"/>
        <v>0</v>
      </c>
      <c r="Q20" s="230">
        <f t="shared" ca="1" si="2"/>
        <v>0</v>
      </c>
      <c r="R20" s="230">
        <f t="shared" ca="1" si="3"/>
        <v>0</v>
      </c>
      <c r="S20" s="229">
        <f t="shared" ca="1" si="3"/>
        <v>15</v>
      </c>
      <c r="T20" s="228">
        <f t="shared" ca="1" si="3"/>
        <v>0</v>
      </c>
      <c r="U20" s="229">
        <f t="shared" ca="1" si="3"/>
        <v>0</v>
      </c>
      <c r="V20" s="222">
        <f t="shared" ca="1" si="3"/>
        <v>0</v>
      </c>
      <c r="W20" s="193">
        <f t="shared" ca="1" si="3"/>
        <v>0</v>
      </c>
      <c r="X20" s="193">
        <f t="shared" ca="1" si="3"/>
        <v>0</v>
      </c>
      <c r="Y20" s="243">
        <f t="shared" ca="1" si="3"/>
        <v>0</v>
      </c>
      <c r="Z20" s="195">
        <f t="shared" ca="1" si="3"/>
        <v>0</v>
      </c>
      <c r="AA20" s="256">
        <f t="shared" si="4"/>
        <v>2</v>
      </c>
      <c r="AB20" s="218">
        <v>0</v>
      </c>
      <c r="AC20" s="196"/>
      <c r="AD20" s="197"/>
      <c r="AE20" s="196"/>
      <c r="AF20" s="198"/>
      <c r="AG20" s="199"/>
      <c r="AH20" s="200"/>
      <c r="AI20" s="200"/>
      <c r="AJ20" s="200"/>
      <c r="AK20" s="198"/>
      <c r="AL20" s="201"/>
      <c r="AM20" s="202"/>
    </row>
    <row r="21" spans="1:43" ht="16.5" x14ac:dyDescent="0.2">
      <c r="A21" s="203"/>
      <c r="B21" s="190">
        <f t="shared" ca="1" si="2"/>
        <v>6</v>
      </c>
      <c r="C21" s="190">
        <f t="shared" ca="1" si="2"/>
        <v>0</v>
      </c>
      <c r="D21" s="190">
        <f t="shared" ca="1" si="2"/>
        <v>6</v>
      </c>
      <c r="E21" s="190">
        <f t="shared" ca="1" si="2"/>
        <v>0</v>
      </c>
      <c r="F21" s="190">
        <f t="shared" ca="1" si="2"/>
        <v>1</v>
      </c>
      <c r="G21" s="204">
        <f t="shared" ca="1" si="2"/>
        <v>12</v>
      </c>
      <c r="H21" s="227">
        <f t="shared" ca="1" si="2"/>
        <v>0</v>
      </c>
      <c r="I21" s="227">
        <f t="shared" ca="1" si="2"/>
        <v>0</v>
      </c>
      <c r="J21" s="227">
        <f t="shared" ca="1" si="2"/>
        <v>0</v>
      </c>
      <c r="K21" s="227">
        <f t="shared" ca="1" si="2"/>
        <v>0</v>
      </c>
      <c r="L21" s="227">
        <f t="shared" ca="1" si="2"/>
        <v>0</v>
      </c>
      <c r="M21" s="227">
        <f t="shared" ca="1" si="2"/>
        <v>30</v>
      </c>
      <c r="N21" s="227">
        <f t="shared" ca="1" si="2"/>
        <v>0</v>
      </c>
      <c r="O21" s="227">
        <f t="shared" ca="1" si="2"/>
        <v>30</v>
      </c>
      <c r="P21" s="227">
        <f t="shared" ca="1" si="2"/>
        <v>0</v>
      </c>
      <c r="Q21" s="227">
        <f t="shared" ca="1" si="2"/>
        <v>0</v>
      </c>
      <c r="R21" s="227">
        <f t="shared" ca="1" si="3"/>
        <v>0</v>
      </c>
      <c r="S21" s="226">
        <f t="shared" ca="1" si="3"/>
        <v>15</v>
      </c>
      <c r="T21" s="225">
        <f t="shared" ca="1" si="3"/>
        <v>6</v>
      </c>
      <c r="U21" s="226">
        <f t="shared" ca="1" si="3"/>
        <v>180</v>
      </c>
      <c r="V21" s="221">
        <f t="shared" ca="1" si="3"/>
        <v>135</v>
      </c>
      <c r="W21" s="190">
        <f t="shared" ca="1" si="3"/>
        <v>60</v>
      </c>
      <c r="X21" s="190">
        <f t="shared" ca="1" si="3"/>
        <v>75</v>
      </c>
      <c r="Y21" s="244">
        <f t="shared" ca="1" si="3"/>
        <v>0.44444444411522638</v>
      </c>
      <c r="Z21" s="191">
        <f t="shared" ca="1" si="3"/>
        <v>0</v>
      </c>
      <c r="AA21" s="257">
        <f t="shared" si="4"/>
        <v>2</v>
      </c>
      <c r="AB21" s="184">
        <v>1</v>
      </c>
      <c r="AC21" s="182" t="s">
        <v>153</v>
      </c>
      <c r="AD21" s="189" t="s">
        <v>266</v>
      </c>
      <c r="AE21" s="182" t="s">
        <v>332</v>
      </c>
      <c r="AF21" s="183">
        <v>4.5</v>
      </c>
      <c r="AG21" s="185">
        <v>2</v>
      </c>
      <c r="AH21" s="186"/>
      <c r="AI21" s="186">
        <v>2</v>
      </c>
      <c r="AJ21" s="186"/>
      <c r="AK21" s="183" t="s">
        <v>218</v>
      </c>
      <c r="AL21" s="181"/>
      <c r="AM21" s="205"/>
      <c r="AO21" s="238"/>
      <c r="AP21" s="238"/>
    </row>
    <row r="22" spans="1:43" ht="16.5" x14ac:dyDescent="0.2">
      <c r="A22" s="203"/>
      <c r="B22" s="190">
        <f t="shared" ca="1" si="2"/>
        <v>0</v>
      </c>
      <c r="C22" s="190">
        <f t="shared" ca="1" si="2"/>
        <v>0</v>
      </c>
      <c r="D22" s="190">
        <f t="shared" ca="1" si="2"/>
        <v>0</v>
      </c>
      <c r="E22" s="190">
        <f t="shared" ca="1" si="2"/>
        <v>0</v>
      </c>
      <c r="F22" s="190">
        <f t="shared" ca="1" si="2"/>
        <v>0</v>
      </c>
      <c r="G22" s="204">
        <f t="shared" ca="1" si="2"/>
        <v>0</v>
      </c>
      <c r="H22" s="227">
        <f t="shared" ca="1" si="2"/>
        <v>0</v>
      </c>
      <c r="I22" s="227">
        <f t="shared" ca="1" si="2"/>
        <v>0</v>
      </c>
      <c r="J22" s="227">
        <f t="shared" ca="1" si="2"/>
        <v>0</v>
      </c>
      <c r="K22" s="227">
        <f t="shared" ca="1" si="2"/>
        <v>0</v>
      </c>
      <c r="L22" s="227">
        <f t="shared" ca="1" si="2"/>
        <v>0</v>
      </c>
      <c r="M22" s="227">
        <f t="shared" ca="1" si="2"/>
        <v>0</v>
      </c>
      <c r="N22" s="227">
        <f t="shared" ca="1" si="2"/>
        <v>0</v>
      </c>
      <c r="O22" s="227">
        <f t="shared" ca="1" si="2"/>
        <v>0</v>
      </c>
      <c r="P22" s="227">
        <f t="shared" ca="1" si="2"/>
        <v>0</v>
      </c>
      <c r="Q22" s="227">
        <f t="shared" ca="1" si="2"/>
        <v>0</v>
      </c>
      <c r="R22" s="227">
        <f t="shared" ca="1" si="3"/>
        <v>0</v>
      </c>
      <c r="S22" s="226">
        <f t="shared" ca="1" si="3"/>
        <v>15</v>
      </c>
      <c r="T22" s="225">
        <f t="shared" ca="1" si="3"/>
        <v>6</v>
      </c>
      <c r="U22" s="226">
        <f t="shared" ca="1" si="3"/>
        <v>180</v>
      </c>
      <c r="V22" s="221">
        <f t="shared" ca="1" si="3"/>
        <v>45</v>
      </c>
      <c r="W22" s="190">
        <f t="shared" ca="1" si="3"/>
        <v>0</v>
      </c>
      <c r="X22" s="190">
        <f t="shared" ca="1" si="3"/>
        <v>45</v>
      </c>
      <c r="Y22" s="244">
        <f t="shared" ca="1" si="3"/>
        <v>0</v>
      </c>
      <c r="Z22" s="191">
        <f t="shared" ca="1" si="3"/>
        <v>0</v>
      </c>
      <c r="AA22" s="257">
        <f t="shared" si="4"/>
        <v>2</v>
      </c>
      <c r="AB22" s="184">
        <v>1</v>
      </c>
      <c r="AC22" s="182" t="s">
        <v>153</v>
      </c>
      <c r="AD22" s="189" t="s">
        <v>266</v>
      </c>
      <c r="AE22" s="182" t="s">
        <v>332</v>
      </c>
      <c r="AF22" s="183">
        <v>1.5</v>
      </c>
      <c r="AG22" s="185"/>
      <c r="AH22" s="186"/>
      <c r="AI22" s="186"/>
      <c r="AJ22" s="186"/>
      <c r="AK22" s="183" t="s">
        <v>221</v>
      </c>
      <c r="AL22" s="181"/>
      <c r="AM22" s="205"/>
    </row>
    <row r="23" spans="1:43" ht="16.5" x14ac:dyDescent="0.2">
      <c r="A23" s="203"/>
      <c r="B23" s="190">
        <f t="shared" ca="1" si="2"/>
        <v>6</v>
      </c>
      <c r="C23" s="190">
        <f t="shared" ca="1" si="2"/>
        <v>0</v>
      </c>
      <c r="D23" s="190">
        <f t="shared" ca="1" si="2"/>
        <v>6</v>
      </c>
      <c r="E23" s="190">
        <f t="shared" ca="1" si="2"/>
        <v>0</v>
      </c>
      <c r="F23" s="190">
        <f t="shared" ca="1" si="2"/>
        <v>1</v>
      </c>
      <c r="G23" s="204">
        <f t="shared" ca="1" si="2"/>
        <v>12</v>
      </c>
      <c r="H23" s="227">
        <f t="shared" ca="1" si="2"/>
        <v>0</v>
      </c>
      <c r="I23" s="227">
        <f t="shared" ca="1" si="2"/>
        <v>0</v>
      </c>
      <c r="J23" s="227">
        <f t="shared" ca="1" si="2"/>
        <v>0</v>
      </c>
      <c r="K23" s="227">
        <f t="shared" ca="1" si="2"/>
        <v>0</v>
      </c>
      <c r="L23" s="227">
        <f t="shared" ca="1" si="2"/>
        <v>0</v>
      </c>
      <c r="M23" s="227">
        <f t="shared" ca="1" si="2"/>
        <v>30</v>
      </c>
      <c r="N23" s="227">
        <f t="shared" ca="1" si="2"/>
        <v>0</v>
      </c>
      <c r="O23" s="227">
        <f t="shared" ca="1" si="2"/>
        <v>30</v>
      </c>
      <c r="P23" s="227">
        <f t="shared" ca="1" si="2"/>
        <v>0</v>
      </c>
      <c r="Q23" s="227">
        <f t="shared" ca="1" si="2"/>
        <v>0</v>
      </c>
      <c r="R23" s="227">
        <f t="shared" ca="1" si="3"/>
        <v>0</v>
      </c>
      <c r="S23" s="226">
        <f t="shared" ca="1" si="3"/>
        <v>15</v>
      </c>
      <c r="T23" s="225">
        <f t="shared" ca="1" si="3"/>
        <v>4</v>
      </c>
      <c r="U23" s="226">
        <f t="shared" ca="1" si="3"/>
        <v>120</v>
      </c>
      <c r="V23" s="221">
        <f t="shared" ca="1" si="3"/>
        <v>120</v>
      </c>
      <c r="W23" s="190">
        <f t="shared" ca="1" si="3"/>
        <v>60</v>
      </c>
      <c r="X23" s="190">
        <f t="shared" ca="1" si="3"/>
        <v>60</v>
      </c>
      <c r="Y23" s="244">
        <f t="shared" ca="1" si="3"/>
        <v>0.49999999958333335</v>
      </c>
      <c r="Z23" s="191">
        <f t="shared" ca="1" si="3"/>
        <v>0</v>
      </c>
      <c r="AA23" s="257">
        <f t="shared" si="4"/>
        <v>2</v>
      </c>
      <c r="AB23" s="184">
        <v>1</v>
      </c>
      <c r="AC23" s="182" t="s">
        <v>153</v>
      </c>
      <c r="AD23" s="189" t="s">
        <v>266</v>
      </c>
      <c r="AE23" s="182" t="s">
        <v>333</v>
      </c>
      <c r="AF23" s="183">
        <v>4</v>
      </c>
      <c r="AG23" s="185">
        <v>2</v>
      </c>
      <c r="AH23" s="186"/>
      <c r="AI23" s="186">
        <v>2</v>
      </c>
      <c r="AJ23" s="186"/>
      <c r="AK23" s="183" t="s">
        <v>147</v>
      </c>
      <c r="AL23" s="181"/>
      <c r="AM23" s="205"/>
      <c r="AO23" s="239"/>
      <c r="AP23" s="239"/>
    </row>
    <row r="24" spans="1:43" ht="16.5" x14ac:dyDescent="0.2">
      <c r="A24" s="203"/>
      <c r="B24" s="190">
        <f t="shared" ca="1" si="2"/>
        <v>6</v>
      </c>
      <c r="C24" s="190">
        <f t="shared" ca="1" si="2"/>
        <v>0</v>
      </c>
      <c r="D24" s="190">
        <f t="shared" ca="1" si="2"/>
        <v>2</v>
      </c>
      <c r="E24" s="190">
        <f t="shared" ca="1" si="2"/>
        <v>0</v>
      </c>
      <c r="F24" s="190">
        <f t="shared" ca="1" si="2"/>
        <v>1</v>
      </c>
      <c r="G24" s="204">
        <f t="shared" ca="1" si="2"/>
        <v>8</v>
      </c>
      <c r="H24" s="227">
        <f t="shared" ca="1" si="2"/>
        <v>0</v>
      </c>
      <c r="I24" s="227">
        <f t="shared" ca="1" si="2"/>
        <v>0</v>
      </c>
      <c r="J24" s="227">
        <f t="shared" ca="1" si="2"/>
        <v>0</v>
      </c>
      <c r="K24" s="227">
        <f t="shared" ca="1" si="2"/>
        <v>0</v>
      </c>
      <c r="L24" s="227">
        <f t="shared" ca="1" si="2"/>
        <v>0</v>
      </c>
      <c r="M24" s="227">
        <f t="shared" ca="1" si="2"/>
        <v>30</v>
      </c>
      <c r="N24" s="227">
        <f t="shared" ca="1" si="2"/>
        <v>0</v>
      </c>
      <c r="O24" s="227">
        <f t="shared" ca="1" si="2"/>
        <v>15</v>
      </c>
      <c r="P24" s="227">
        <f t="shared" ca="1" si="2"/>
        <v>0</v>
      </c>
      <c r="Q24" s="227">
        <f t="shared" ca="1" si="2"/>
        <v>0</v>
      </c>
      <c r="R24" s="227">
        <f t="shared" ca="1" si="3"/>
        <v>0</v>
      </c>
      <c r="S24" s="226">
        <f t="shared" ca="1" si="3"/>
        <v>15</v>
      </c>
      <c r="T24" s="225">
        <f t="shared" ca="1" si="3"/>
        <v>4</v>
      </c>
      <c r="U24" s="226">
        <f t="shared" ca="1" si="3"/>
        <v>120</v>
      </c>
      <c r="V24" s="221">
        <f t="shared" ca="1" si="3"/>
        <v>120</v>
      </c>
      <c r="W24" s="190">
        <f t="shared" ca="1" si="3"/>
        <v>45</v>
      </c>
      <c r="X24" s="190">
        <f t="shared" ca="1" si="3"/>
        <v>75</v>
      </c>
      <c r="Y24" s="244">
        <f t="shared" ca="1" si="3"/>
        <v>0.37499999968750003</v>
      </c>
      <c r="Z24" s="191">
        <f t="shared" ca="1" si="3"/>
        <v>0</v>
      </c>
      <c r="AA24" s="257">
        <f t="shared" si="4"/>
        <v>2</v>
      </c>
      <c r="AB24" s="184">
        <v>1</v>
      </c>
      <c r="AC24" s="182" t="s">
        <v>153</v>
      </c>
      <c r="AD24" s="188" t="s">
        <v>266</v>
      </c>
      <c r="AE24" s="182" t="s">
        <v>334</v>
      </c>
      <c r="AF24" s="183">
        <v>4</v>
      </c>
      <c r="AG24" s="185">
        <v>2</v>
      </c>
      <c r="AH24" s="186"/>
      <c r="AI24" s="186">
        <v>1</v>
      </c>
      <c r="AJ24" s="186"/>
      <c r="AK24" s="183" t="s">
        <v>218</v>
      </c>
      <c r="AL24" s="181"/>
      <c r="AM24" s="205"/>
    </row>
    <row r="25" spans="1:43" ht="16.5" x14ac:dyDescent="0.2">
      <c r="A25" s="203"/>
      <c r="B25" s="190">
        <f t="shared" ca="1" si="2"/>
        <v>4</v>
      </c>
      <c r="C25" s="190">
        <f t="shared" ca="1" si="2"/>
        <v>2</v>
      </c>
      <c r="D25" s="190">
        <f t="shared" ca="1" si="2"/>
        <v>0</v>
      </c>
      <c r="E25" s="190">
        <f t="shared" ca="1" si="2"/>
        <v>0</v>
      </c>
      <c r="F25" s="190">
        <f t="shared" ca="1" si="2"/>
        <v>1</v>
      </c>
      <c r="G25" s="204">
        <f t="shared" ca="1" si="2"/>
        <v>6</v>
      </c>
      <c r="H25" s="227">
        <f t="shared" ca="1" si="2"/>
        <v>0</v>
      </c>
      <c r="I25" s="227">
        <f t="shared" ca="1" si="2"/>
        <v>0</v>
      </c>
      <c r="J25" s="227">
        <f t="shared" ca="1" si="2"/>
        <v>0</v>
      </c>
      <c r="K25" s="227">
        <f t="shared" ca="1" si="2"/>
        <v>0</v>
      </c>
      <c r="L25" s="227">
        <f t="shared" ca="1" si="2"/>
        <v>0</v>
      </c>
      <c r="M25" s="227">
        <f t="shared" ca="1" si="2"/>
        <v>15</v>
      </c>
      <c r="N25" s="227">
        <f t="shared" ca="1" si="2"/>
        <v>15</v>
      </c>
      <c r="O25" s="227">
        <f t="shared" ca="1" si="2"/>
        <v>0</v>
      </c>
      <c r="P25" s="227">
        <f t="shared" ca="1" si="2"/>
        <v>0</v>
      </c>
      <c r="Q25" s="227">
        <f t="shared" ref="B25:Q41" ca="1" si="6">INDIRECT("Calc!R"&amp;ROW()+200&amp;"C"&amp;COLUMN(),0)</f>
        <v>0</v>
      </c>
      <c r="R25" s="227">
        <f t="shared" ca="1" si="3"/>
        <v>0</v>
      </c>
      <c r="S25" s="226">
        <f t="shared" ca="1" si="3"/>
        <v>15</v>
      </c>
      <c r="T25" s="225">
        <f t="shared" ca="1" si="3"/>
        <v>7</v>
      </c>
      <c r="U25" s="226">
        <f t="shared" ca="1" si="3"/>
        <v>210</v>
      </c>
      <c r="V25" s="221">
        <f t="shared" ca="1" si="3"/>
        <v>90</v>
      </c>
      <c r="W25" s="190">
        <f t="shared" ca="1" si="3"/>
        <v>30</v>
      </c>
      <c r="X25" s="190">
        <f t="shared" ca="1" si="3"/>
        <v>60</v>
      </c>
      <c r="Y25" s="244">
        <f t="shared" ca="1" si="3"/>
        <v>0.33333333296296297</v>
      </c>
      <c r="Z25" s="191">
        <f t="shared" ca="1" si="3"/>
        <v>0</v>
      </c>
      <c r="AA25" s="257">
        <f t="shared" si="4"/>
        <v>2</v>
      </c>
      <c r="AB25" s="184">
        <v>1</v>
      </c>
      <c r="AC25" s="182" t="s">
        <v>154</v>
      </c>
      <c r="AD25" s="189"/>
      <c r="AE25" s="182" t="s">
        <v>284</v>
      </c>
      <c r="AF25" s="183">
        <v>3</v>
      </c>
      <c r="AG25" s="185">
        <v>1</v>
      </c>
      <c r="AH25" s="186">
        <v>1</v>
      </c>
      <c r="AI25" s="186"/>
      <c r="AJ25" s="186"/>
      <c r="AK25" s="183" t="s">
        <v>218</v>
      </c>
      <c r="AL25" s="181"/>
      <c r="AM25" s="205"/>
    </row>
    <row r="26" spans="1:43" ht="16.5" x14ac:dyDescent="0.2">
      <c r="A26" s="203"/>
      <c r="B26" s="190">
        <f t="shared" ca="1" si="6"/>
        <v>6</v>
      </c>
      <c r="C26" s="190">
        <f t="shared" ca="1" si="6"/>
        <v>0</v>
      </c>
      <c r="D26" s="190">
        <f t="shared" ca="1" si="6"/>
        <v>2</v>
      </c>
      <c r="E26" s="190">
        <f t="shared" ca="1" si="6"/>
        <v>0</v>
      </c>
      <c r="F26" s="190">
        <f t="shared" ca="1" si="6"/>
        <v>1</v>
      </c>
      <c r="G26" s="204">
        <f t="shared" ca="1" si="6"/>
        <v>8</v>
      </c>
      <c r="H26" s="227">
        <f t="shared" ca="1" si="6"/>
        <v>0</v>
      </c>
      <c r="I26" s="227">
        <f t="shared" ca="1" si="6"/>
        <v>0</v>
      </c>
      <c r="J26" s="227">
        <f t="shared" ca="1" si="6"/>
        <v>0</v>
      </c>
      <c r="K26" s="227">
        <f t="shared" ca="1" si="6"/>
        <v>0</v>
      </c>
      <c r="L26" s="227">
        <f t="shared" ca="1" si="6"/>
        <v>0</v>
      </c>
      <c r="M26" s="227">
        <f t="shared" ca="1" si="6"/>
        <v>30</v>
      </c>
      <c r="N26" s="227">
        <f t="shared" ca="1" si="6"/>
        <v>0</v>
      </c>
      <c r="O26" s="227">
        <f t="shared" ca="1" si="6"/>
        <v>15</v>
      </c>
      <c r="P26" s="227">
        <f t="shared" ca="1" si="6"/>
        <v>0</v>
      </c>
      <c r="Q26" s="227">
        <f t="shared" ca="1" si="6"/>
        <v>0</v>
      </c>
      <c r="R26" s="227">
        <f t="shared" ref="R26:Z54" ca="1" si="7">INDIRECT("Calc!R"&amp;ROW()+200&amp;"C"&amp;COLUMN(),0)</f>
        <v>0</v>
      </c>
      <c r="S26" s="226">
        <f t="shared" ca="1" si="7"/>
        <v>15</v>
      </c>
      <c r="T26" s="225">
        <f t="shared" ca="1" si="7"/>
        <v>3</v>
      </c>
      <c r="U26" s="226">
        <f t="shared" ca="1" si="7"/>
        <v>90</v>
      </c>
      <c r="V26" s="221">
        <f t="shared" ca="1" si="7"/>
        <v>90</v>
      </c>
      <c r="W26" s="190">
        <f t="shared" ca="1" si="7"/>
        <v>45</v>
      </c>
      <c r="X26" s="190">
        <f t="shared" ca="1" si="7"/>
        <v>45</v>
      </c>
      <c r="Y26" s="244">
        <f t="shared" ca="1" si="7"/>
        <v>0.49999999944444445</v>
      </c>
      <c r="Z26" s="191">
        <f t="shared" ca="1" si="7"/>
        <v>0</v>
      </c>
      <c r="AA26" s="257">
        <f t="shared" si="4"/>
        <v>2</v>
      </c>
      <c r="AB26" s="184">
        <v>1</v>
      </c>
      <c r="AC26" s="182" t="s">
        <v>153</v>
      </c>
      <c r="AD26" s="188" t="s">
        <v>335</v>
      </c>
      <c r="AE26" s="182" t="s">
        <v>336</v>
      </c>
      <c r="AF26" s="183">
        <v>3</v>
      </c>
      <c r="AG26" s="185">
        <v>2</v>
      </c>
      <c r="AH26" s="186"/>
      <c r="AI26" s="186">
        <v>1</v>
      </c>
      <c r="AJ26" s="186"/>
      <c r="AK26" s="183" t="s">
        <v>148</v>
      </c>
      <c r="AL26" s="181"/>
      <c r="AM26" s="205"/>
    </row>
    <row r="27" spans="1:43" ht="16.5" x14ac:dyDescent="0.2">
      <c r="A27" s="203"/>
      <c r="B27" s="190">
        <f t="shared" ca="1" si="6"/>
        <v>4</v>
      </c>
      <c r="C27" s="190">
        <f t="shared" ca="1" si="6"/>
        <v>0</v>
      </c>
      <c r="D27" s="190">
        <f t="shared" ca="1" si="6"/>
        <v>2</v>
      </c>
      <c r="E27" s="190">
        <f t="shared" ca="1" si="6"/>
        <v>0</v>
      </c>
      <c r="F27" s="190">
        <f t="shared" ca="1" si="6"/>
        <v>1</v>
      </c>
      <c r="G27" s="204">
        <f t="shared" ca="1" si="6"/>
        <v>6</v>
      </c>
      <c r="H27" s="227">
        <f t="shared" ca="1" si="6"/>
        <v>0</v>
      </c>
      <c r="I27" s="227">
        <f t="shared" ca="1" si="6"/>
        <v>0</v>
      </c>
      <c r="J27" s="227">
        <f t="shared" ca="1" si="6"/>
        <v>0</v>
      </c>
      <c r="K27" s="227">
        <f t="shared" ca="1" si="6"/>
        <v>0</v>
      </c>
      <c r="L27" s="227">
        <f t="shared" ca="1" si="6"/>
        <v>0</v>
      </c>
      <c r="M27" s="227">
        <f t="shared" ca="1" si="6"/>
        <v>15</v>
      </c>
      <c r="N27" s="227">
        <f t="shared" ca="1" si="6"/>
        <v>0</v>
      </c>
      <c r="O27" s="227">
        <f t="shared" ca="1" si="6"/>
        <v>15</v>
      </c>
      <c r="P27" s="227">
        <f t="shared" ca="1" si="6"/>
        <v>0</v>
      </c>
      <c r="Q27" s="227">
        <f t="shared" ca="1" si="6"/>
        <v>0</v>
      </c>
      <c r="R27" s="227">
        <f t="shared" ca="1" si="7"/>
        <v>0</v>
      </c>
      <c r="S27" s="226">
        <f t="shared" ca="1" si="7"/>
        <v>15</v>
      </c>
      <c r="T27" s="225">
        <f t="shared" ca="1" si="7"/>
        <v>3</v>
      </c>
      <c r="U27" s="226">
        <f t="shared" ca="1" si="7"/>
        <v>90</v>
      </c>
      <c r="V27" s="221">
        <f t="shared" ca="1" si="7"/>
        <v>90</v>
      </c>
      <c r="W27" s="190">
        <f t="shared" ca="1" si="7"/>
        <v>30</v>
      </c>
      <c r="X27" s="190">
        <f t="shared" ca="1" si="7"/>
        <v>60</v>
      </c>
      <c r="Y27" s="244">
        <f t="shared" ca="1" si="7"/>
        <v>0.33333333296296297</v>
      </c>
      <c r="Z27" s="191">
        <f t="shared" ca="1" si="7"/>
        <v>0</v>
      </c>
      <c r="AA27" s="257">
        <f t="shared" si="4"/>
        <v>2</v>
      </c>
      <c r="AB27" s="184">
        <v>1</v>
      </c>
      <c r="AC27" s="182" t="s">
        <v>154</v>
      </c>
      <c r="AD27" s="189"/>
      <c r="AE27" s="182" t="s">
        <v>293</v>
      </c>
      <c r="AF27" s="183">
        <v>3</v>
      </c>
      <c r="AG27" s="185">
        <v>1</v>
      </c>
      <c r="AH27" s="186"/>
      <c r="AI27" s="186">
        <v>1</v>
      </c>
      <c r="AJ27" s="186"/>
      <c r="AK27" s="183" t="s">
        <v>218</v>
      </c>
      <c r="AL27" s="181"/>
      <c r="AM27" s="205"/>
    </row>
    <row r="28" spans="1:43" ht="16.5" x14ac:dyDescent="0.2">
      <c r="A28" s="203"/>
      <c r="B28" s="190">
        <f t="shared" ca="1" si="6"/>
        <v>4</v>
      </c>
      <c r="C28" s="190">
        <f t="shared" ca="1" si="6"/>
        <v>0</v>
      </c>
      <c r="D28" s="190">
        <f t="shared" ca="1" si="6"/>
        <v>2</v>
      </c>
      <c r="E28" s="190">
        <f t="shared" ca="1" si="6"/>
        <v>0</v>
      </c>
      <c r="F28" s="190">
        <f t="shared" ca="1" si="6"/>
        <v>1</v>
      </c>
      <c r="G28" s="204">
        <f t="shared" ca="1" si="6"/>
        <v>6</v>
      </c>
      <c r="H28" s="227">
        <f t="shared" ca="1" si="6"/>
        <v>0</v>
      </c>
      <c r="I28" s="227">
        <f t="shared" ca="1" si="6"/>
        <v>0</v>
      </c>
      <c r="J28" s="227">
        <f t="shared" ca="1" si="6"/>
        <v>0</v>
      </c>
      <c r="K28" s="227">
        <f t="shared" ca="1" si="6"/>
        <v>0</v>
      </c>
      <c r="L28" s="227">
        <f t="shared" ca="1" si="6"/>
        <v>0</v>
      </c>
      <c r="M28" s="227">
        <f t="shared" ca="1" si="6"/>
        <v>15</v>
      </c>
      <c r="N28" s="227">
        <f t="shared" ca="1" si="6"/>
        <v>0</v>
      </c>
      <c r="O28" s="227">
        <f t="shared" ca="1" si="6"/>
        <v>15</v>
      </c>
      <c r="P28" s="227">
        <f t="shared" ca="1" si="6"/>
        <v>0</v>
      </c>
      <c r="Q28" s="227">
        <f t="shared" ca="1" si="6"/>
        <v>0</v>
      </c>
      <c r="R28" s="227">
        <f t="shared" ca="1" si="7"/>
        <v>0</v>
      </c>
      <c r="S28" s="226">
        <f t="shared" ca="1" si="7"/>
        <v>15</v>
      </c>
      <c r="T28" s="225">
        <f t="shared" ca="1" si="7"/>
        <v>3</v>
      </c>
      <c r="U28" s="226">
        <f t="shared" ca="1" si="7"/>
        <v>90</v>
      </c>
      <c r="V28" s="221">
        <f t="shared" ca="1" si="7"/>
        <v>90</v>
      </c>
      <c r="W28" s="190">
        <f t="shared" ca="1" si="7"/>
        <v>30</v>
      </c>
      <c r="X28" s="190">
        <f t="shared" ca="1" si="7"/>
        <v>60</v>
      </c>
      <c r="Y28" s="244">
        <f t="shared" ca="1" si="7"/>
        <v>0.33333333296296297</v>
      </c>
      <c r="Z28" s="191">
        <f t="shared" ca="1" si="7"/>
        <v>0</v>
      </c>
      <c r="AA28" s="257">
        <f t="shared" si="4"/>
        <v>2</v>
      </c>
      <c r="AB28" s="184">
        <v>1</v>
      </c>
      <c r="AC28" s="182" t="s">
        <v>154</v>
      </c>
      <c r="AD28" s="189"/>
      <c r="AE28" s="182" t="s">
        <v>337</v>
      </c>
      <c r="AF28" s="183">
        <v>3</v>
      </c>
      <c r="AG28" s="185">
        <v>1</v>
      </c>
      <c r="AH28" s="186"/>
      <c r="AI28" s="186">
        <v>1</v>
      </c>
      <c r="AJ28" s="186"/>
      <c r="AK28" s="183" t="s">
        <v>218</v>
      </c>
      <c r="AL28" s="181"/>
      <c r="AM28" s="205"/>
    </row>
    <row r="29" spans="1:43" ht="17.25" thickBot="1" x14ac:dyDescent="0.25">
      <c r="A29" s="206"/>
      <c r="B29" s="207">
        <f t="shared" ca="1" si="6"/>
        <v>4</v>
      </c>
      <c r="C29" s="207">
        <f t="shared" ca="1" si="6"/>
        <v>0</v>
      </c>
      <c r="D29" s="207">
        <f t="shared" ca="1" si="6"/>
        <v>6</v>
      </c>
      <c r="E29" s="207">
        <f t="shared" ca="1" si="6"/>
        <v>0</v>
      </c>
      <c r="F29" s="207">
        <f t="shared" ca="1" si="6"/>
        <v>1</v>
      </c>
      <c r="G29" s="208">
        <f t="shared" ca="1" si="6"/>
        <v>10</v>
      </c>
      <c r="H29" s="224">
        <f t="shared" ca="1" si="6"/>
        <v>0</v>
      </c>
      <c r="I29" s="224">
        <f t="shared" ca="1" si="6"/>
        <v>0</v>
      </c>
      <c r="J29" s="224">
        <f t="shared" ca="1" si="6"/>
        <v>0</v>
      </c>
      <c r="K29" s="224">
        <f t="shared" ca="1" si="6"/>
        <v>0</v>
      </c>
      <c r="L29" s="224">
        <f t="shared" ca="1" si="6"/>
        <v>0</v>
      </c>
      <c r="M29" s="224">
        <f t="shared" ca="1" si="6"/>
        <v>15</v>
      </c>
      <c r="N29" s="224">
        <f t="shared" ca="1" si="6"/>
        <v>0</v>
      </c>
      <c r="O29" s="224">
        <f t="shared" ca="1" si="6"/>
        <v>30</v>
      </c>
      <c r="P29" s="224">
        <f t="shared" ca="1" si="6"/>
        <v>0</v>
      </c>
      <c r="Q29" s="224">
        <f t="shared" ca="1" si="6"/>
        <v>0</v>
      </c>
      <c r="R29" s="224">
        <f t="shared" ca="1" si="7"/>
        <v>0</v>
      </c>
      <c r="S29" s="219">
        <f t="shared" ca="1" si="7"/>
        <v>15</v>
      </c>
      <c r="T29" s="223">
        <f t="shared" ca="1" si="7"/>
        <v>4</v>
      </c>
      <c r="U29" s="219">
        <f t="shared" ca="1" si="7"/>
        <v>120</v>
      </c>
      <c r="V29" s="220">
        <f t="shared" ca="1" si="7"/>
        <v>120</v>
      </c>
      <c r="W29" s="207">
        <f t="shared" ca="1" si="7"/>
        <v>45</v>
      </c>
      <c r="X29" s="207">
        <f t="shared" ca="1" si="7"/>
        <v>75</v>
      </c>
      <c r="Y29" s="245">
        <f t="shared" ca="1" si="7"/>
        <v>0.37499999968750003</v>
      </c>
      <c r="Z29" s="209">
        <f t="shared" ca="1" si="7"/>
        <v>0</v>
      </c>
      <c r="AA29" s="258">
        <f t="shared" si="4"/>
        <v>2</v>
      </c>
      <c r="AB29" s="210">
        <v>1</v>
      </c>
      <c r="AC29" s="211" t="s">
        <v>154</v>
      </c>
      <c r="AD29" s="212"/>
      <c r="AE29" s="211" t="s">
        <v>338</v>
      </c>
      <c r="AF29" s="213">
        <v>4</v>
      </c>
      <c r="AG29" s="214">
        <v>1</v>
      </c>
      <c r="AH29" s="215"/>
      <c r="AI29" s="215">
        <v>2</v>
      </c>
      <c r="AJ29" s="215"/>
      <c r="AK29" s="213" t="s">
        <v>218</v>
      </c>
      <c r="AL29" s="216"/>
      <c r="AM29" s="217"/>
      <c r="AN29" s="226">
        <f t="shared" ref="AN29:AQ89" ca="1" si="8">INDIRECT("Calc!R"&amp;ROW()+200&amp;"C"&amp;COLUMN(),0)</f>
        <v>23</v>
      </c>
      <c r="AO29" s="226">
        <f t="shared" ca="1" si="8"/>
        <v>30</v>
      </c>
      <c r="AP29" s="226">
        <f t="shared" ca="1" si="8"/>
        <v>3</v>
      </c>
      <c r="AQ29" s="226">
        <f t="shared" ca="1" si="8"/>
        <v>68</v>
      </c>
    </row>
    <row r="30" spans="1:43" ht="16.5" x14ac:dyDescent="0.2">
      <c r="A30" s="192"/>
      <c r="B30" s="193">
        <f t="shared" ca="1" si="6"/>
        <v>0</v>
      </c>
      <c r="C30" s="193">
        <f t="shared" ca="1" si="6"/>
        <v>0</v>
      </c>
      <c r="D30" s="193">
        <f t="shared" ca="1" si="6"/>
        <v>0</v>
      </c>
      <c r="E30" s="193">
        <f t="shared" ca="1" si="6"/>
        <v>0</v>
      </c>
      <c r="F30" s="193">
        <f t="shared" ca="1" si="6"/>
        <v>0</v>
      </c>
      <c r="G30" s="194">
        <f t="shared" ca="1" si="6"/>
        <v>0</v>
      </c>
      <c r="H30" s="230">
        <f t="shared" ca="1" si="6"/>
        <v>0</v>
      </c>
      <c r="I30" s="230">
        <f t="shared" ca="1" si="6"/>
        <v>0</v>
      </c>
      <c r="J30" s="230">
        <f t="shared" ca="1" si="6"/>
        <v>0</v>
      </c>
      <c r="K30" s="230">
        <f t="shared" ca="1" si="6"/>
        <v>0</v>
      </c>
      <c r="L30" s="230">
        <f t="shared" ca="1" si="6"/>
        <v>0</v>
      </c>
      <c r="M30" s="230" t="e">
        <f t="shared" ca="1" si="6"/>
        <v>#VALUE!</v>
      </c>
      <c r="N30" s="230" t="e">
        <f t="shared" ca="1" si="6"/>
        <v>#VALUE!</v>
      </c>
      <c r="O30" s="230" t="e">
        <f t="shared" ca="1" si="6"/>
        <v>#VALUE!</v>
      </c>
      <c r="P30" s="230" t="e">
        <f t="shared" ca="1" si="6"/>
        <v>#VALUE!</v>
      </c>
      <c r="Q30" s="230">
        <f t="shared" ca="1" si="6"/>
        <v>0</v>
      </c>
      <c r="R30" s="230">
        <f t="shared" ca="1" si="7"/>
        <v>0</v>
      </c>
      <c r="S30" s="229" t="str">
        <f t="shared" ca="1" si="7"/>
        <v/>
      </c>
      <c r="T30" s="228">
        <f t="shared" ca="1" si="7"/>
        <v>0</v>
      </c>
      <c r="U30" s="229">
        <f t="shared" ca="1" si="7"/>
        <v>0</v>
      </c>
      <c r="V30" s="222">
        <f t="shared" ca="1" si="7"/>
        <v>0</v>
      </c>
      <c r="W30" s="193">
        <f t="shared" ca="1" si="7"/>
        <v>0</v>
      </c>
      <c r="X30" s="193">
        <f t="shared" ca="1" si="7"/>
        <v>0</v>
      </c>
      <c r="Y30" s="243">
        <f t="shared" ca="1" si="7"/>
        <v>0</v>
      </c>
      <c r="Z30" s="195">
        <f t="shared" ca="1" si="7"/>
        <v>0</v>
      </c>
      <c r="AA30" s="256">
        <f t="shared" si="4"/>
        <v>3</v>
      </c>
      <c r="AB30" s="218">
        <v>0</v>
      </c>
      <c r="AC30" s="196"/>
      <c r="AD30" s="197"/>
      <c r="AE30" s="196"/>
      <c r="AF30" s="198"/>
      <c r="AG30" s="199"/>
      <c r="AH30" s="200"/>
      <c r="AI30" s="200"/>
      <c r="AJ30" s="200"/>
      <c r="AK30" s="198"/>
      <c r="AL30" s="201"/>
      <c r="AM30" s="202"/>
    </row>
    <row r="31" spans="1:43" ht="16.5" x14ac:dyDescent="0.2">
      <c r="A31" s="203"/>
      <c r="B31" s="190">
        <f t="shared" ca="1" si="6"/>
        <v>0</v>
      </c>
      <c r="C31" s="190">
        <f t="shared" ca="1" si="6"/>
        <v>0</v>
      </c>
      <c r="D31" s="190">
        <f t="shared" ca="1" si="6"/>
        <v>0</v>
      </c>
      <c r="E31" s="190">
        <f t="shared" ca="1" si="6"/>
        <v>0</v>
      </c>
      <c r="F31" s="190">
        <f t="shared" ca="1" si="6"/>
        <v>0</v>
      </c>
      <c r="G31" s="204">
        <f t="shared" ca="1" si="6"/>
        <v>0</v>
      </c>
      <c r="H31" s="227">
        <f t="shared" ca="1" si="6"/>
        <v>0</v>
      </c>
      <c r="I31" s="227">
        <f t="shared" ca="1" si="6"/>
        <v>0</v>
      </c>
      <c r="J31" s="227">
        <f t="shared" ca="1" si="6"/>
        <v>0</v>
      </c>
      <c r="K31" s="227">
        <f t="shared" ca="1" si="6"/>
        <v>0</v>
      </c>
      <c r="L31" s="227">
        <f t="shared" ca="1" si="6"/>
        <v>0</v>
      </c>
      <c r="M31" s="227" t="e">
        <f t="shared" ca="1" si="6"/>
        <v>#VALUE!</v>
      </c>
      <c r="N31" s="227" t="e">
        <f t="shared" ca="1" si="6"/>
        <v>#VALUE!</v>
      </c>
      <c r="O31" s="227" t="e">
        <f t="shared" ca="1" si="6"/>
        <v>#VALUE!</v>
      </c>
      <c r="P31" s="227" t="e">
        <f t="shared" ca="1" si="6"/>
        <v>#VALUE!</v>
      </c>
      <c r="Q31" s="227">
        <f t="shared" ca="1" si="6"/>
        <v>0</v>
      </c>
      <c r="R31" s="227">
        <f t="shared" ca="1" si="7"/>
        <v>0</v>
      </c>
      <c r="S31" s="226" t="str">
        <f t="shared" ca="1" si="7"/>
        <v/>
      </c>
      <c r="T31" s="225">
        <f t="shared" ca="1" si="7"/>
        <v>6</v>
      </c>
      <c r="U31" s="226">
        <f t="shared" ca="1" si="7"/>
        <v>180</v>
      </c>
      <c r="V31" s="221">
        <f t="shared" ca="1" si="7"/>
        <v>180</v>
      </c>
      <c r="W31" s="190">
        <f t="shared" ca="1" si="7"/>
        <v>0</v>
      </c>
      <c r="X31" s="190">
        <f t="shared" ca="1" si="7"/>
        <v>180</v>
      </c>
      <c r="Y31" s="244">
        <f t="shared" ca="1" si="7"/>
        <v>0</v>
      </c>
      <c r="Z31" s="191">
        <f t="shared" ca="1" si="7"/>
        <v>0</v>
      </c>
      <c r="AA31" s="257">
        <f t="shared" si="4"/>
        <v>3</v>
      </c>
      <c r="AB31" s="184">
        <v>1</v>
      </c>
      <c r="AC31" s="182" t="s">
        <v>153</v>
      </c>
      <c r="AD31" s="189" t="s">
        <v>266</v>
      </c>
      <c r="AE31" s="182" t="s">
        <v>81</v>
      </c>
      <c r="AF31" s="183">
        <v>6</v>
      </c>
      <c r="AG31" s="185">
        <v>0</v>
      </c>
      <c r="AH31" s="186">
        <v>0</v>
      </c>
      <c r="AI31" s="186">
        <v>0</v>
      </c>
      <c r="AJ31" s="186">
        <v>0</v>
      </c>
      <c r="AK31" s="183" t="s">
        <v>148</v>
      </c>
      <c r="AL31" s="181"/>
      <c r="AM31" s="205"/>
      <c r="AO31" s="238"/>
      <c r="AP31" s="238"/>
    </row>
    <row r="32" spans="1:43" ht="16.5" x14ac:dyDescent="0.2">
      <c r="A32" s="203"/>
      <c r="B32" s="190">
        <f t="shared" ca="1" si="6"/>
        <v>0</v>
      </c>
      <c r="C32" s="190">
        <f t="shared" ca="1" si="6"/>
        <v>0</v>
      </c>
      <c r="D32" s="190">
        <f t="shared" ca="1" si="6"/>
        <v>0</v>
      </c>
      <c r="E32" s="190">
        <f t="shared" ca="1" si="6"/>
        <v>0</v>
      </c>
      <c r="F32" s="190">
        <f t="shared" ca="1" si="6"/>
        <v>0</v>
      </c>
      <c r="G32" s="204">
        <f t="shared" ca="1" si="6"/>
        <v>0</v>
      </c>
      <c r="H32" s="227">
        <f t="shared" ca="1" si="6"/>
        <v>0</v>
      </c>
      <c r="I32" s="227">
        <f t="shared" ca="1" si="6"/>
        <v>0</v>
      </c>
      <c r="J32" s="227">
        <f t="shared" ca="1" si="6"/>
        <v>0</v>
      </c>
      <c r="K32" s="227">
        <f t="shared" ca="1" si="6"/>
        <v>0</v>
      </c>
      <c r="L32" s="227">
        <f t="shared" ca="1" si="6"/>
        <v>0</v>
      </c>
      <c r="M32" s="227" t="e">
        <f t="shared" ca="1" si="6"/>
        <v>#VALUE!</v>
      </c>
      <c r="N32" s="227" t="e">
        <f t="shared" ca="1" si="6"/>
        <v>#VALUE!</v>
      </c>
      <c r="O32" s="227" t="e">
        <f t="shared" ca="1" si="6"/>
        <v>#VALUE!</v>
      </c>
      <c r="P32" s="227" t="e">
        <f t="shared" ca="1" si="6"/>
        <v>#VALUE!</v>
      </c>
      <c r="Q32" s="227">
        <f t="shared" ca="1" si="6"/>
        <v>0</v>
      </c>
      <c r="R32" s="227">
        <f t="shared" ca="1" si="7"/>
        <v>0</v>
      </c>
      <c r="S32" s="226" t="str">
        <f t="shared" ca="1" si="7"/>
        <v/>
      </c>
      <c r="T32" s="225">
        <f t="shared" ca="1" si="7"/>
        <v>24</v>
      </c>
      <c r="U32" s="226">
        <f t="shared" ca="1" si="7"/>
        <v>720</v>
      </c>
      <c r="V32" s="221">
        <f t="shared" ca="1" si="7"/>
        <v>645</v>
      </c>
      <c r="W32" s="190">
        <f t="shared" ca="1" si="7"/>
        <v>0</v>
      </c>
      <c r="X32" s="190">
        <f t="shared" ca="1" si="7"/>
        <v>645</v>
      </c>
      <c r="Y32" s="244">
        <f t="shared" ca="1" si="7"/>
        <v>0</v>
      </c>
      <c r="Z32" s="191">
        <f t="shared" ca="1" si="7"/>
        <v>0</v>
      </c>
      <c r="AA32" s="257">
        <f t="shared" si="4"/>
        <v>3</v>
      </c>
      <c r="AB32" s="184">
        <v>1</v>
      </c>
      <c r="AC32" s="182" t="s">
        <v>153</v>
      </c>
      <c r="AD32" s="189" t="s">
        <v>266</v>
      </c>
      <c r="AE32" s="182" t="s">
        <v>80</v>
      </c>
      <c r="AF32" s="183">
        <v>21.5</v>
      </c>
      <c r="AG32" s="185">
        <v>0</v>
      </c>
      <c r="AH32" s="186">
        <v>0</v>
      </c>
      <c r="AI32" s="186">
        <v>0</v>
      </c>
      <c r="AJ32" s="186">
        <v>0</v>
      </c>
      <c r="AK32" s="183" t="s">
        <v>229</v>
      </c>
      <c r="AL32" s="181"/>
      <c r="AM32" s="205"/>
    </row>
    <row r="33" spans="1:43" ht="16.5" x14ac:dyDescent="0.2">
      <c r="A33" s="203"/>
      <c r="B33" s="190">
        <f t="shared" ca="1" si="6"/>
        <v>0</v>
      </c>
      <c r="C33" s="190">
        <f t="shared" ca="1" si="6"/>
        <v>0</v>
      </c>
      <c r="D33" s="190">
        <f t="shared" ca="1" si="6"/>
        <v>0</v>
      </c>
      <c r="E33" s="190">
        <f t="shared" ca="1" si="6"/>
        <v>0</v>
      </c>
      <c r="F33" s="190">
        <f t="shared" ca="1" si="6"/>
        <v>0</v>
      </c>
      <c r="G33" s="204">
        <f t="shared" ca="1" si="6"/>
        <v>0</v>
      </c>
      <c r="H33" s="227">
        <f t="shared" ca="1" si="6"/>
        <v>0</v>
      </c>
      <c r="I33" s="227">
        <f t="shared" ca="1" si="6"/>
        <v>0</v>
      </c>
      <c r="J33" s="227">
        <f t="shared" ca="1" si="6"/>
        <v>0</v>
      </c>
      <c r="K33" s="227">
        <f t="shared" ca="1" si="6"/>
        <v>0</v>
      </c>
      <c r="L33" s="227">
        <f t="shared" ca="1" si="6"/>
        <v>0</v>
      </c>
      <c r="M33" s="227" t="e">
        <f t="shared" ca="1" si="6"/>
        <v>#VALUE!</v>
      </c>
      <c r="N33" s="227" t="e">
        <f t="shared" ca="1" si="6"/>
        <v>#VALUE!</v>
      </c>
      <c r="O33" s="227" t="e">
        <f t="shared" ca="1" si="6"/>
        <v>#VALUE!</v>
      </c>
      <c r="P33" s="227" t="e">
        <f t="shared" ca="1" si="6"/>
        <v>#VALUE!</v>
      </c>
      <c r="Q33" s="227">
        <f t="shared" ca="1" si="6"/>
        <v>0</v>
      </c>
      <c r="R33" s="227">
        <f t="shared" ca="1" si="7"/>
        <v>0</v>
      </c>
      <c r="S33" s="226" t="str">
        <f t="shared" ca="1" si="7"/>
        <v/>
      </c>
      <c r="T33" s="225">
        <f t="shared" ca="1" si="7"/>
        <v>24</v>
      </c>
      <c r="U33" s="226">
        <f t="shared" ca="1" si="7"/>
        <v>720</v>
      </c>
      <c r="V33" s="221">
        <f t="shared" ca="1" si="7"/>
        <v>45</v>
      </c>
      <c r="W33" s="190">
        <f t="shared" ca="1" si="7"/>
        <v>0</v>
      </c>
      <c r="X33" s="190">
        <f t="shared" ca="1" si="7"/>
        <v>45</v>
      </c>
      <c r="Y33" s="244">
        <f t="shared" ca="1" si="7"/>
        <v>0</v>
      </c>
      <c r="Z33" s="191">
        <f t="shared" ca="1" si="7"/>
        <v>0</v>
      </c>
      <c r="AA33" s="257">
        <f t="shared" si="4"/>
        <v>3</v>
      </c>
      <c r="AB33" s="184">
        <v>1</v>
      </c>
      <c r="AC33" s="182" t="s">
        <v>153</v>
      </c>
      <c r="AD33" s="189" t="s">
        <v>330</v>
      </c>
      <c r="AE33" s="182" t="s">
        <v>80</v>
      </c>
      <c r="AF33" s="183">
        <v>1.5</v>
      </c>
      <c r="AG33" s="185"/>
      <c r="AH33" s="186"/>
      <c r="AI33" s="186"/>
      <c r="AJ33" s="186"/>
      <c r="AK33" s="183"/>
      <c r="AL33" s="181"/>
      <c r="AM33" s="205"/>
      <c r="AO33" s="239"/>
      <c r="AP33" s="239"/>
    </row>
    <row r="34" spans="1:43" ht="16.5" x14ac:dyDescent="0.2">
      <c r="A34" s="203"/>
      <c r="B34" s="190">
        <f t="shared" ca="1" si="6"/>
        <v>0</v>
      </c>
      <c r="C34" s="190">
        <f t="shared" ca="1" si="6"/>
        <v>0</v>
      </c>
      <c r="D34" s="190">
        <f t="shared" ca="1" si="6"/>
        <v>0</v>
      </c>
      <c r="E34" s="190">
        <f t="shared" ca="1" si="6"/>
        <v>0</v>
      </c>
      <c r="F34" s="190">
        <f t="shared" ca="1" si="6"/>
        <v>0</v>
      </c>
      <c r="G34" s="204">
        <f t="shared" ca="1" si="6"/>
        <v>0</v>
      </c>
      <c r="H34" s="227">
        <f t="shared" ca="1" si="6"/>
        <v>0</v>
      </c>
      <c r="I34" s="227">
        <f t="shared" ca="1" si="6"/>
        <v>0</v>
      </c>
      <c r="J34" s="227">
        <f t="shared" ca="1" si="6"/>
        <v>0</v>
      </c>
      <c r="K34" s="227">
        <f t="shared" ca="1" si="6"/>
        <v>0</v>
      </c>
      <c r="L34" s="227">
        <f t="shared" ca="1" si="6"/>
        <v>0</v>
      </c>
      <c r="M34" s="227" t="e">
        <f t="shared" ca="1" si="6"/>
        <v>#VALUE!</v>
      </c>
      <c r="N34" s="227" t="e">
        <f t="shared" ca="1" si="6"/>
        <v>#VALUE!</v>
      </c>
      <c r="O34" s="227" t="e">
        <f t="shared" ca="1" si="6"/>
        <v>#VALUE!</v>
      </c>
      <c r="P34" s="227" t="e">
        <f t="shared" ca="1" si="6"/>
        <v>#VALUE!</v>
      </c>
      <c r="Q34" s="227">
        <f t="shared" ca="1" si="6"/>
        <v>0</v>
      </c>
      <c r="R34" s="227">
        <f t="shared" ca="1" si="7"/>
        <v>0</v>
      </c>
      <c r="S34" s="226" t="str">
        <f t="shared" ca="1" si="7"/>
        <v/>
      </c>
      <c r="T34" s="225">
        <f t="shared" ca="1" si="7"/>
        <v>24</v>
      </c>
      <c r="U34" s="226">
        <f t="shared" ca="1" si="7"/>
        <v>720</v>
      </c>
      <c r="V34" s="221">
        <f t="shared" ca="1" si="7"/>
        <v>30</v>
      </c>
      <c r="W34" s="190">
        <f t="shared" ca="1" si="7"/>
        <v>0</v>
      </c>
      <c r="X34" s="190">
        <f t="shared" ca="1" si="7"/>
        <v>30</v>
      </c>
      <c r="Y34" s="244">
        <f t="shared" ca="1" si="7"/>
        <v>0</v>
      </c>
      <c r="Z34" s="191">
        <f t="shared" ca="1" si="7"/>
        <v>0</v>
      </c>
      <c r="AA34" s="257">
        <f t="shared" si="4"/>
        <v>3</v>
      </c>
      <c r="AB34" s="184">
        <v>1</v>
      </c>
      <c r="AC34" s="182" t="s">
        <v>153</v>
      </c>
      <c r="AD34" s="189" t="s">
        <v>335</v>
      </c>
      <c r="AE34" s="182" t="s">
        <v>80</v>
      </c>
      <c r="AF34" s="183">
        <v>1</v>
      </c>
      <c r="AG34" s="185"/>
      <c r="AH34" s="186"/>
      <c r="AI34" s="186"/>
      <c r="AJ34" s="186"/>
      <c r="AK34" s="183"/>
      <c r="AL34" s="181"/>
      <c r="AM34" s="205"/>
    </row>
    <row r="35" spans="1:43" ht="16.5" x14ac:dyDescent="0.2">
      <c r="A35" s="203"/>
      <c r="B35" s="190">
        <f t="shared" ca="1" si="6"/>
        <v>0</v>
      </c>
      <c r="C35" s="190">
        <f t="shared" ca="1" si="6"/>
        <v>0</v>
      </c>
      <c r="D35" s="190">
        <f t="shared" ca="1" si="6"/>
        <v>0</v>
      </c>
      <c r="E35" s="190">
        <f t="shared" ca="1" si="6"/>
        <v>0</v>
      </c>
      <c r="F35" s="190">
        <f t="shared" ca="1" si="6"/>
        <v>0</v>
      </c>
      <c r="G35" s="204">
        <f t="shared" ca="1" si="6"/>
        <v>0</v>
      </c>
      <c r="H35" s="227">
        <f t="shared" ca="1" si="6"/>
        <v>0</v>
      </c>
      <c r="I35" s="227">
        <f t="shared" ca="1" si="6"/>
        <v>0</v>
      </c>
      <c r="J35" s="227">
        <f t="shared" ca="1" si="6"/>
        <v>0</v>
      </c>
      <c r="K35" s="227">
        <f t="shared" ca="1" si="6"/>
        <v>0</v>
      </c>
      <c r="L35" s="227">
        <f t="shared" ca="1" si="6"/>
        <v>0</v>
      </c>
      <c r="M35" s="227" t="e">
        <f t="shared" ca="1" si="6"/>
        <v>#VALUE!</v>
      </c>
      <c r="N35" s="227" t="e">
        <f t="shared" ca="1" si="6"/>
        <v>#VALUE!</v>
      </c>
      <c r="O35" s="227" t="e">
        <f t="shared" ca="1" si="6"/>
        <v>#VALUE!</v>
      </c>
      <c r="P35" s="227" t="e">
        <f t="shared" ca="1" si="6"/>
        <v>#VALUE!</v>
      </c>
      <c r="Q35" s="227">
        <f t="shared" ca="1" si="6"/>
        <v>0</v>
      </c>
      <c r="R35" s="227">
        <f t="shared" ca="1" si="7"/>
        <v>0</v>
      </c>
      <c r="S35" s="226" t="str">
        <f t="shared" ca="1" si="7"/>
        <v/>
      </c>
      <c r="T35" s="225">
        <f t="shared" ca="1" si="7"/>
        <v>0</v>
      </c>
      <c r="U35" s="226">
        <f t="shared" ca="1" si="7"/>
        <v>0</v>
      </c>
      <c r="V35" s="221">
        <f t="shared" ca="1" si="7"/>
        <v>0</v>
      </c>
      <c r="W35" s="190">
        <f t="shared" ca="1" si="7"/>
        <v>0</v>
      </c>
      <c r="X35" s="190">
        <f t="shared" ca="1" si="7"/>
        <v>0</v>
      </c>
      <c r="Y35" s="244">
        <f t="shared" ca="1" si="7"/>
        <v>0</v>
      </c>
      <c r="Z35" s="191">
        <f t="shared" ca="1" si="7"/>
        <v>0</v>
      </c>
      <c r="AA35" s="257">
        <f t="shared" si="4"/>
        <v>3</v>
      </c>
      <c r="AB35" s="184"/>
      <c r="AC35" s="182"/>
      <c r="AD35" s="189"/>
      <c r="AE35" s="182"/>
      <c r="AF35" s="183"/>
      <c r="AG35" s="185"/>
      <c r="AH35" s="186"/>
      <c r="AI35" s="186"/>
      <c r="AJ35" s="186"/>
      <c r="AK35" s="183"/>
      <c r="AL35" s="181"/>
      <c r="AM35" s="205"/>
    </row>
    <row r="36" spans="1:43" ht="16.5" x14ac:dyDescent="0.2">
      <c r="A36" s="203"/>
      <c r="B36" s="190">
        <f t="shared" ca="1" si="6"/>
        <v>0</v>
      </c>
      <c r="C36" s="190">
        <f t="shared" ca="1" si="6"/>
        <v>0</v>
      </c>
      <c r="D36" s="190">
        <f t="shared" ca="1" si="6"/>
        <v>0</v>
      </c>
      <c r="E36" s="190">
        <f t="shared" ca="1" si="6"/>
        <v>0</v>
      </c>
      <c r="F36" s="190">
        <f t="shared" ca="1" si="6"/>
        <v>0</v>
      </c>
      <c r="G36" s="204">
        <f t="shared" ca="1" si="6"/>
        <v>0</v>
      </c>
      <c r="H36" s="227">
        <f t="shared" ca="1" si="6"/>
        <v>0</v>
      </c>
      <c r="I36" s="227">
        <f t="shared" ca="1" si="6"/>
        <v>0</v>
      </c>
      <c r="J36" s="227">
        <f t="shared" ca="1" si="6"/>
        <v>0</v>
      </c>
      <c r="K36" s="227">
        <f t="shared" ca="1" si="6"/>
        <v>0</v>
      </c>
      <c r="L36" s="227">
        <f t="shared" ca="1" si="6"/>
        <v>0</v>
      </c>
      <c r="M36" s="227" t="e">
        <f t="shared" ca="1" si="6"/>
        <v>#VALUE!</v>
      </c>
      <c r="N36" s="227" t="e">
        <f t="shared" ca="1" si="6"/>
        <v>#VALUE!</v>
      </c>
      <c r="O36" s="227" t="e">
        <f t="shared" ca="1" si="6"/>
        <v>#VALUE!</v>
      </c>
      <c r="P36" s="227" t="e">
        <f t="shared" ca="1" si="6"/>
        <v>#VALUE!</v>
      </c>
      <c r="Q36" s="227">
        <f t="shared" ca="1" si="6"/>
        <v>0</v>
      </c>
      <c r="R36" s="227">
        <f t="shared" ca="1" si="7"/>
        <v>0</v>
      </c>
      <c r="S36" s="226" t="str">
        <f t="shared" ca="1" si="7"/>
        <v/>
      </c>
      <c r="T36" s="225">
        <f t="shared" ca="1" si="7"/>
        <v>0</v>
      </c>
      <c r="U36" s="226">
        <f t="shared" ca="1" si="7"/>
        <v>0</v>
      </c>
      <c r="V36" s="221">
        <f t="shared" ca="1" si="7"/>
        <v>0</v>
      </c>
      <c r="W36" s="190">
        <f t="shared" ca="1" si="7"/>
        <v>0</v>
      </c>
      <c r="X36" s="190">
        <f t="shared" ca="1" si="7"/>
        <v>0</v>
      </c>
      <c r="Y36" s="244">
        <f t="shared" ca="1" si="7"/>
        <v>0</v>
      </c>
      <c r="Z36" s="191">
        <f t="shared" ca="1" si="7"/>
        <v>0</v>
      </c>
      <c r="AA36" s="257">
        <f t="shared" si="4"/>
        <v>3</v>
      </c>
      <c r="AB36" s="184"/>
      <c r="AC36" s="182"/>
      <c r="AD36" s="188"/>
      <c r="AE36" s="182"/>
      <c r="AF36" s="183"/>
      <c r="AG36" s="185"/>
      <c r="AH36" s="186"/>
      <c r="AI36" s="186"/>
      <c r="AJ36" s="186"/>
      <c r="AK36" s="183"/>
      <c r="AL36" s="181"/>
      <c r="AM36" s="205"/>
    </row>
    <row r="37" spans="1:43" ht="16.5" x14ac:dyDescent="0.2">
      <c r="A37" s="203"/>
      <c r="B37" s="190">
        <f t="shared" ca="1" si="6"/>
        <v>0</v>
      </c>
      <c r="C37" s="190">
        <f t="shared" ca="1" si="6"/>
        <v>0</v>
      </c>
      <c r="D37" s="190">
        <f t="shared" ca="1" si="6"/>
        <v>0</v>
      </c>
      <c r="E37" s="190">
        <f t="shared" ca="1" si="6"/>
        <v>0</v>
      </c>
      <c r="F37" s="190">
        <f t="shared" ca="1" si="6"/>
        <v>0</v>
      </c>
      <c r="G37" s="204">
        <f t="shared" ca="1" si="6"/>
        <v>0</v>
      </c>
      <c r="H37" s="227">
        <f t="shared" ca="1" si="6"/>
        <v>0</v>
      </c>
      <c r="I37" s="227">
        <f t="shared" ca="1" si="6"/>
        <v>0</v>
      </c>
      <c r="J37" s="227">
        <f t="shared" ca="1" si="6"/>
        <v>0</v>
      </c>
      <c r="K37" s="227">
        <f t="shared" ca="1" si="6"/>
        <v>0</v>
      </c>
      <c r="L37" s="227">
        <f t="shared" ca="1" si="6"/>
        <v>0</v>
      </c>
      <c r="M37" s="227" t="e">
        <f t="shared" ca="1" si="6"/>
        <v>#VALUE!</v>
      </c>
      <c r="N37" s="227" t="e">
        <f t="shared" ca="1" si="6"/>
        <v>#VALUE!</v>
      </c>
      <c r="O37" s="227" t="e">
        <f t="shared" ca="1" si="6"/>
        <v>#VALUE!</v>
      </c>
      <c r="P37" s="227" t="e">
        <f t="shared" ca="1" si="6"/>
        <v>#VALUE!</v>
      </c>
      <c r="Q37" s="227">
        <f t="shared" ca="1" si="6"/>
        <v>0</v>
      </c>
      <c r="R37" s="227">
        <f t="shared" ca="1" si="7"/>
        <v>0</v>
      </c>
      <c r="S37" s="226" t="str">
        <f t="shared" ca="1" si="7"/>
        <v/>
      </c>
      <c r="T37" s="225">
        <f t="shared" ca="1" si="7"/>
        <v>0</v>
      </c>
      <c r="U37" s="226">
        <f t="shared" ca="1" si="7"/>
        <v>0</v>
      </c>
      <c r="V37" s="221">
        <f t="shared" ca="1" si="7"/>
        <v>0</v>
      </c>
      <c r="W37" s="190">
        <f t="shared" ca="1" si="7"/>
        <v>0</v>
      </c>
      <c r="X37" s="190">
        <f t="shared" ca="1" si="7"/>
        <v>0</v>
      </c>
      <c r="Y37" s="244">
        <f t="shared" ca="1" si="7"/>
        <v>0</v>
      </c>
      <c r="Z37" s="191">
        <f t="shared" ca="1" si="7"/>
        <v>0</v>
      </c>
      <c r="AA37" s="257">
        <f t="shared" si="4"/>
        <v>3</v>
      </c>
      <c r="AB37" s="184"/>
      <c r="AC37" s="182"/>
      <c r="AD37" s="189"/>
      <c r="AE37" s="182"/>
      <c r="AF37" s="183"/>
      <c r="AG37" s="185"/>
      <c r="AH37" s="186"/>
      <c r="AI37" s="186"/>
      <c r="AJ37" s="186"/>
      <c r="AK37" s="183"/>
      <c r="AL37" s="181"/>
      <c r="AM37" s="205"/>
    </row>
    <row r="38" spans="1:43" ht="16.5" x14ac:dyDescent="0.2">
      <c r="A38" s="203"/>
      <c r="B38" s="190">
        <f t="shared" ca="1" si="6"/>
        <v>0</v>
      </c>
      <c r="C38" s="190">
        <f t="shared" ca="1" si="6"/>
        <v>0</v>
      </c>
      <c r="D38" s="190">
        <f t="shared" ca="1" si="6"/>
        <v>0</v>
      </c>
      <c r="E38" s="190">
        <f t="shared" ca="1" si="6"/>
        <v>0</v>
      </c>
      <c r="F38" s="190">
        <f t="shared" ca="1" si="6"/>
        <v>0</v>
      </c>
      <c r="G38" s="204">
        <f t="shared" ca="1" si="6"/>
        <v>0</v>
      </c>
      <c r="H38" s="227">
        <f t="shared" ca="1" si="6"/>
        <v>0</v>
      </c>
      <c r="I38" s="227">
        <f t="shared" ca="1" si="6"/>
        <v>0</v>
      </c>
      <c r="J38" s="227">
        <f t="shared" ca="1" si="6"/>
        <v>0</v>
      </c>
      <c r="K38" s="227">
        <f t="shared" ca="1" si="6"/>
        <v>0</v>
      </c>
      <c r="L38" s="227">
        <f t="shared" ca="1" si="6"/>
        <v>0</v>
      </c>
      <c r="M38" s="227" t="e">
        <f t="shared" ca="1" si="6"/>
        <v>#VALUE!</v>
      </c>
      <c r="N38" s="227" t="e">
        <f t="shared" ca="1" si="6"/>
        <v>#VALUE!</v>
      </c>
      <c r="O38" s="227" t="e">
        <f t="shared" ca="1" si="6"/>
        <v>#VALUE!</v>
      </c>
      <c r="P38" s="227" t="e">
        <f t="shared" ca="1" si="6"/>
        <v>#VALUE!</v>
      </c>
      <c r="Q38" s="227">
        <f t="shared" ca="1" si="6"/>
        <v>0</v>
      </c>
      <c r="R38" s="227">
        <f t="shared" ca="1" si="7"/>
        <v>0</v>
      </c>
      <c r="S38" s="226" t="str">
        <f t="shared" ca="1" si="7"/>
        <v/>
      </c>
      <c r="T38" s="225">
        <f t="shared" ca="1" si="7"/>
        <v>0</v>
      </c>
      <c r="U38" s="226">
        <f t="shared" ca="1" si="7"/>
        <v>0</v>
      </c>
      <c r="V38" s="221">
        <f t="shared" ca="1" si="7"/>
        <v>0</v>
      </c>
      <c r="W38" s="190">
        <f t="shared" ca="1" si="7"/>
        <v>0</v>
      </c>
      <c r="X38" s="190">
        <f t="shared" ca="1" si="7"/>
        <v>0</v>
      </c>
      <c r="Y38" s="244">
        <f t="shared" ca="1" si="7"/>
        <v>0</v>
      </c>
      <c r="Z38" s="191">
        <f t="shared" ca="1" si="7"/>
        <v>0</v>
      </c>
      <c r="AA38" s="257">
        <f t="shared" si="4"/>
        <v>3</v>
      </c>
      <c r="AB38" s="184"/>
      <c r="AC38" s="182"/>
      <c r="AD38" s="188"/>
      <c r="AE38" s="182"/>
      <c r="AF38" s="183"/>
      <c r="AG38" s="185"/>
      <c r="AH38" s="186"/>
      <c r="AI38" s="186"/>
      <c r="AJ38" s="186"/>
      <c r="AK38" s="183"/>
      <c r="AL38" s="181"/>
      <c r="AM38" s="205"/>
    </row>
    <row r="39" spans="1:43" ht="17.25" thickBot="1" x14ac:dyDescent="0.25">
      <c r="A39" s="206"/>
      <c r="B39" s="207">
        <f t="shared" ca="1" si="6"/>
        <v>0</v>
      </c>
      <c r="C39" s="207">
        <f t="shared" ca="1" si="6"/>
        <v>0</v>
      </c>
      <c r="D39" s="207">
        <f t="shared" ca="1" si="6"/>
        <v>0</v>
      </c>
      <c r="E39" s="207">
        <f t="shared" ca="1" si="6"/>
        <v>0</v>
      </c>
      <c r="F39" s="207">
        <f t="shared" ca="1" si="6"/>
        <v>0</v>
      </c>
      <c r="G39" s="208">
        <f t="shared" ca="1" si="6"/>
        <v>0</v>
      </c>
      <c r="H39" s="224">
        <f t="shared" ca="1" si="6"/>
        <v>0</v>
      </c>
      <c r="I39" s="224">
        <f t="shared" ca="1" si="6"/>
        <v>0</v>
      </c>
      <c r="J39" s="224">
        <f t="shared" ca="1" si="6"/>
        <v>0</v>
      </c>
      <c r="K39" s="224">
        <f t="shared" ca="1" si="6"/>
        <v>0</v>
      </c>
      <c r="L39" s="224">
        <f t="shared" ca="1" si="6"/>
        <v>0</v>
      </c>
      <c r="M39" s="224" t="e">
        <f t="shared" ca="1" si="6"/>
        <v>#VALUE!</v>
      </c>
      <c r="N39" s="224" t="e">
        <f t="shared" ca="1" si="6"/>
        <v>#VALUE!</v>
      </c>
      <c r="O39" s="224" t="e">
        <f t="shared" ca="1" si="6"/>
        <v>#VALUE!</v>
      </c>
      <c r="P39" s="224" t="e">
        <f t="shared" ca="1" si="6"/>
        <v>#VALUE!</v>
      </c>
      <c r="Q39" s="224">
        <f t="shared" ca="1" si="6"/>
        <v>0</v>
      </c>
      <c r="R39" s="224">
        <f t="shared" ca="1" si="7"/>
        <v>0</v>
      </c>
      <c r="S39" s="219" t="str">
        <f t="shared" ca="1" si="7"/>
        <v/>
      </c>
      <c r="T39" s="223">
        <f t="shared" ca="1" si="7"/>
        <v>0</v>
      </c>
      <c r="U39" s="219">
        <f t="shared" ca="1" si="7"/>
        <v>0</v>
      </c>
      <c r="V39" s="220">
        <f t="shared" ca="1" si="7"/>
        <v>0</v>
      </c>
      <c r="W39" s="207">
        <f t="shared" ca="1" si="7"/>
        <v>0</v>
      </c>
      <c r="X39" s="207">
        <f t="shared" ca="1" si="7"/>
        <v>0</v>
      </c>
      <c r="Y39" s="245">
        <f t="shared" ca="1" si="7"/>
        <v>0</v>
      </c>
      <c r="Z39" s="209">
        <f t="shared" ca="1" si="7"/>
        <v>0</v>
      </c>
      <c r="AA39" s="258">
        <f t="shared" si="4"/>
        <v>3</v>
      </c>
      <c r="AB39" s="210"/>
      <c r="AC39" s="211"/>
      <c r="AD39" s="212"/>
      <c r="AE39" s="211"/>
      <c r="AF39" s="213"/>
      <c r="AG39" s="214"/>
      <c r="AH39" s="215"/>
      <c r="AI39" s="215"/>
      <c r="AJ39" s="215"/>
      <c r="AK39" s="213"/>
      <c r="AL39" s="216"/>
      <c r="AM39" s="217"/>
      <c r="AN39" s="226" t="str">
        <f t="shared" ca="1" si="8"/>
        <v/>
      </c>
      <c r="AO39" s="226">
        <f t="shared" ca="1" si="8"/>
        <v>30</v>
      </c>
      <c r="AP39" s="226">
        <f t="shared" ca="1" si="8"/>
        <v>1</v>
      </c>
      <c r="AQ39" s="226">
        <f t="shared" ca="1" si="8"/>
        <v>0</v>
      </c>
    </row>
    <row r="40" spans="1:43" ht="16.5" x14ac:dyDescent="0.2">
      <c r="A40" s="192"/>
      <c r="B40" s="193">
        <f t="shared" ca="1" si="6"/>
        <v>0</v>
      </c>
      <c r="C40" s="193">
        <f t="shared" ca="1" si="6"/>
        <v>0</v>
      </c>
      <c r="D40" s="193">
        <f t="shared" ca="1" si="6"/>
        <v>0</v>
      </c>
      <c r="E40" s="193">
        <f t="shared" ca="1" si="6"/>
        <v>0</v>
      </c>
      <c r="F40" s="193">
        <f t="shared" ca="1" si="6"/>
        <v>0</v>
      </c>
      <c r="G40" s="194">
        <f t="shared" ca="1" si="6"/>
        <v>0</v>
      </c>
      <c r="H40" s="230">
        <f t="shared" ca="1" si="6"/>
        <v>0</v>
      </c>
      <c r="I40" s="230">
        <f t="shared" ca="1" si="6"/>
        <v>0</v>
      </c>
      <c r="J40" s="230">
        <f t="shared" ca="1" si="6"/>
        <v>0</v>
      </c>
      <c r="K40" s="230">
        <f t="shared" ca="1" si="6"/>
        <v>0</v>
      </c>
      <c r="L40" s="230">
        <f t="shared" ca="1" si="6"/>
        <v>0</v>
      </c>
      <c r="M40" s="230" t="e">
        <f t="shared" ca="1" si="6"/>
        <v>#VALUE!</v>
      </c>
      <c r="N40" s="230" t="e">
        <f t="shared" ca="1" si="6"/>
        <v>#VALUE!</v>
      </c>
      <c r="O40" s="230" t="e">
        <f t="shared" ca="1" si="6"/>
        <v>#VALUE!</v>
      </c>
      <c r="P40" s="230" t="e">
        <f t="shared" ca="1" si="6"/>
        <v>#VALUE!</v>
      </c>
      <c r="Q40" s="230">
        <f t="shared" ca="1" si="6"/>
        <v>0</v>
      </c>
      <c r="R40" s="230">
        <f t="shared" ca="1" si="7"/>
        <v>0</v>
      </c>
      <c r="S40" s="229" t="str">
        <f t="shared" ca="1" si="7"/>
        <v/>
      </c>
      <c r="T40" s="228">
        <f t="shared" ca="1" si="7"/>
        <v>0</v>
      </c>
      <c r="U40" s="229">
        <f t="shared" ca="1" si="7"/>
        <v>0</v>
      </c>
      <c r="V40" s="222">
        <f t="shared" ca="1" si="7"/>
        <v>0</v>
      </c>
      <c r="W40" s="193">
        <f t="shared" ca="1" si="7"/>
        <v>0</v>
      </c>
      <c r="X40" s="193">
        <f t="shared" ca="1" si="7"/>
        <v>0</v>
      </c>
      <c r="Y40" s="243">
        <f t="shared" ca="1" si="7"/>
        <v>0</v>
      </c>
      <c r="Z40" s="195">
        <f t="shared" ca="1" si="7"/>
        <v>0</v>
      </c>
      <c r="AA40" s="256">
        <f t="shared" si="4"/>
        <v>4</v>
      </c>
      <c r="AB40" s="218"/>
      <c r="AC40" s="196"/>
      <c r="AD40" s="197"/>
      <c r="AE40" s="196"/>
      <c r="AF40" s="198"/>
      <c r="AG40" s="199"/>
      <c r="AH40" s="200"/>
      <c r="AI40" s="200"/>
      <c r="AJ40" s="200"/>
      <c r="AK40" s="198"/>
      <c r="AL40" s="201"/>
      <c r="AM40" s="202"/>
    </row>
    <row r="41" spans="1:43" ht="16.5" x14ac:dyDescent="0.2">
      <c r="A41" s="203"/>
      <c r="B41" s="190">
        <f t="shared" ca="1" si="6"/>
        <v>0</v>
      </c>
      <c r="C41" s="190">
        <f t="shared" ca="1" si="6"/>
        <v>0</v>
      </c>
      <c r="D41" s="190">
        <f t="shared" ca="1" si="6"/>
        <v>0</v>
      </c>
      <c r="E41" s="190">
        <f t="shared" ca="1" si="6"/>
        <v>0</v>
      </c>
      <c r="F41" s="190">
        <f t="shared" ca="1" si="6"/>
        <v>0</v>
      </c>
      <c r="G41" s="204">
        <f t="shared" ca="1" si="6"/>
        <v>0</v>
      </c>
      <c r="H41" s="227">
        <f t="shared" ca="1" si="6"/>
        <v>0</v>
      </c>
      <c r="I41" s="227">
        <f t="shared" ca="1" si="6"/>
        <v>0</v>
      </c>
      <c r="J41" s="227">
        <f t="shared" ca="1" si="6"/>
        <v>0</v>
      </c>
      <c r="K41" s="227">
        <f t="shared" ca="1" si="6"/>
        <v>0</v>
      </c>
      <c r="L41" s="227">
        <f t="shared" ca="1" si="6"/>
        <v>0</v>
      </c>
      <c r="M41" s="227" t="e">
        <f t="shared" ca="1" si="6"/>
        <v>#VALUE!</v>
      </c>
      <c r="N41" s="227" t="e">
        <f t="shared" ca="1" si="6"/>
        <v>#VALUE!</v>
      </c>
      <c r="O41" s="227" t="e">
        <f t="shared" ca="1" si="6"/>
        <v>#VALUE!</v>
      </c>
      <c r="P41" s="227" t="e">
        <f t="shared" ref="B41:Q57" ca="1" si="9">INDIRECT("Calc!R"&amp;ROW()+200&amp;"C"&amp;COLUMN(),0)</f>
        <v>#VALUE!</v>
      </c>
      <c r="Q41" s="227">
        <f t="shared" ca="1" si="9"/>
        <v>0</v>
      </c>
      <c r="R41" s="227">
        <f t="shared" ca="1" si="7"/>
        <v>0</v>
      </c>
      <c r="S41" s="226" t="str">
        <f t="shared" ca="1" si="7"/>
        <v/>
      </c>
      <c r="T41" s="225">
        <f t="shared" ca="1" si="7"/>
        <v>0</v>
      </c>
      <c r="U41" s="226">
        <f t="shared" ca="1" si="7"/>
        <v>0</v>
      </c>
      <c r="V41" s="221">
        <f t="shared" ca="1" si="7"/>
        <v>0</v>
      </c>
      <c r="W41" s="190">
        <f t="shared" ca="1" si="7"/>
        <v>0</v>
      </c>
      <c r="X41" s="190">
        <f t="shared" ca="1" si="7"/>
        <v>0</v>
      </c>
      <c r="Y41" s="244">
        <f t="shared" ca="1" si="7"/>
        <v>0</v>
      </c>
      <c r="Z41" s="191">
        <f t="shared" ca="1" si="7"/>
        <v>0</v>
      </c>
      <c r="AA41" s="257">
        <f t="shared" si="4"/>
        <v>4</v>
      </c>
      <c r="AB41" s="184"/>
      <c r="AC41" s="182"/>
      <c r="AD41" s="189"/>
      <c r="AE41" s="182"/>
      <c r="AF41" s="183"/>
      <c r="AG41" s="185"/>
      <c r="AH41" s="186"/>
      <c r="AI41" s="186"/>
      <c r="AJ41" s="186"/>
      <c r="AK41" s="183"/>
      <c r="AL41" s="181"/>
      <c r="AM41" s="205"/>
      <c r="AO41" s="238"/>
      <c r="AP41" s="238"/>
    </row>
    <row r="42" spans="1:43" ht="16.5" x14ac:dyDescent="0.2">
      <c r="A42" s="203"/>
      <c r="B42" s="190">
        <f t="shared" ca="1" si="9"/>
        <v>0</v>
      </c>
      <c r="C42" s="190">
        <f t="shared" ca="1" si="9"/>
        <v>0</v>
      </c>
      <c r="D42" s="190">
        <f t="shared" ca="1" si="9"/>
        <v>0</v>
      </c>
      <c r="E42" s="190">
        <f t="shared" ca="1" si="9"/>
        <v>0</v>
      </c>
      <c r="F42" s="190">
        <f t="shared" ca="1" si="9"/>
        <v>0</v>
      </c>
      <c r="G42" s="204">
        <f t="shared" ca="1" si="9"/>
        <v>0</v>
      </c>
      <c r="H42" s="227">
        <f t="shared" ca="1" si="9"/>
        <v>0</v>
      </c>
      <c r="I42" s="227">
        <f t="shared" ca="1" si="9"/>
        <v>0</v>
      </c>
      <c r="J42" s="227">
        <f t="shared" ca="1" si="9"/>
        <v>0</v>
      </c>
      <c r="K42" s="227">
        <f t="shared" ca="1" si="9"/>
        <v>0</v>
      </c>
      <c r="L42" s="227">
        <f t="shared" ca="1" si="9"/>
        <v>0</v>
      </c>
      <c r="M42" s="227" t="e">
        <f t="shared" ca="1" si="9"/>
        <v>#VALUE!</v>
      </c>
      <c r="N42" s="227" t="e">
        <f t="shared" ca="1" si="9"/>
        <v>#VALUE!</v>
      </c>
      <c r="O42" s="227" t="e">
        <f t="shared" ca="1" si="9"/>
        <v>#VALUE!</v>
      </c>
      <c r="P42" s="227" t="e">
        <f t="shared" ca="1" si="9"/>
        <v>#VALUE!</v>
      </c>
      <c r="Q42" s="227">
        <f t="shared" ca="1" si="9"/>
        <v>0</v>
      </c>
      <c r="R42" s="227">
        <f t="shared" ca="1" si="7"/>
        <v>0</v>
      </c>
      <c r="S42" s="226" t="str">
        <f t="shared" ca="1" si="7"/>
        <v/>
      </c>
      <c r="T42" s="225">
        <f t="shared" ca="1" si="7"/>
        <v>0</v>
      </c>
      <c r="U42" s="226">
        <f t="shared" ca="1" si="7"/>
        <v>0</v>
      </c>
      <c r="V42" s="221">
        <f t="shared" ca="1" si="7"/>
        <v>0</v>
      </c>
      <c r="W42" s="190">
        <f t="shared" ca="1" si="7"/>
        <v>0</v>
      </c>
      <c r="X42" s="190">
        <f t="shared" ca="1" si="7"/>
        <v>0</v>
      </c>
      <c r="Y42" s="244">
        <f t="shared" ca="1" si="7"/>
        <v>0</v>
      </c>
      <c r="Z42" s="191">
        <f t="shared" ca="1" si="7"/>
        <v>0</v>
      </c>
      <c r="AA42" s="257">
        <f t="shared" si="4"/>
        <v>4</v>
      </c>
      <c r="AB42" s="184"/>
      <c r="AC42" s="182"/>
      <c r="AD42" s="189"/>
      <c r="AE42" s="182"/>
      <c r="AF42" s="183"/>
      <c r="AG42" s="185"/>
      <c r="AH42" s="186"/>
      <c r="AI42" s="186"/>
      <c r="AJ42" s="186"/>
      <c r="AK42" s="183"/>
      <c r="AL42" s="181"/>
      <c r="AM42" s="205"/>
    </row>
    <row r="43" spans="1:43" ht="16.5" x14ac:dyDescent="0.2">
      <c r="A43" s="203"/>
      <c r="B43" s="190">
        <f t="shared" ca="1" si="9"/>
        <v>0</v>
      </c>
      <c r="C43" s="190">
        <f t="shared" ca="1" si="9"/>
        <v>0</v>
      </c>
      <c r="D43" s="190">
        <f t="shared" ca="1" si="9"/>
        <v>0</v>
      </c>
      <c r="E43" s="190">
        <f t="shared" ca="1" si="9"/>
        <v>0</v>
      </c>
      <c r="F43" s="190">
        <f t="shared" ca="1" si="9"/>
        <v>0</v>
      </c>
      <c r="G43" s="204">
        <f t="shared" ca="1" si="9"/>
        <v>0</v>
      </c>
      <c r="H43" s="227">
        <f t="shared" ca="1" si="9"/>
        <v>0</v>
      </c>
      <c r="I43" s="227">
        <f t="shared" ca="1" si="9"/>
        <v>0</v>
      </c>
      <c r="J43" s="227">
        <f t="shared" ca="1" si="9"/>
        <v>0</v>
      </c>
      <c r="K43" s="227">
        <f t="shared" ca="1" si="9"/>
        <v>0</v>
      </c>
      <c r="L43" s="227">
        <f t="shared" ca="1" si="9"/>
        <v>0</v>
      </c>
      <c r="M43" s="227" t="e">
        <f t="shared" ca="1" si="9"/>
        <v>#VALUE!</v>
      </c>
      <c r="N43" s="227" t="e">
        <f t="shared" ca="1" si="9"/>
        <v>#VALUE!</v>
      </c>
      <c r="O43" s="227" t="e">
        <f t="shared" ca="1" si="9"/>
        <v>#VALUE!</v>
      </c>
      <c r="P43" s="227" t="e">
        <f t="shared" ca="1" si="9"/>
        <v>#VALUE!</v>
      </c>
      <c r="Q43" s="227">
        <f t="shared" ca="1" si="9"/>
        <v>0</v>
      </c>
      <c r="R43" s="227">
        <f t="shared" ca="1" si="7"/>
        <v>0</v>
      </c>
      <c r="S43" s="226" t="str">
        <f t="shared" ca="1" si="7"/>
        <v/>
      </c>
      <c r="T43" s="225">
        <f t="shared" ca="1" si="7"/>
        <v>0</v>
      </c>
      <c r="U43" s="226">
        <f t="shared" ca="1" si="7"/>
        <v>0</v>
      </c>
      <c r="V43" s="221">
        <f t="shared" ca="1" si="7"/>
        <v>0</v>
      </c>
      <c r="W43" s="190">
        <f t="shared" ca="1" si="7"/>
        <v>0</v>
      </c>
      <c r="X43" s="190">
        <f t="shared" ca="1" si="7"/>
        <v>0</v>
      </c>
      <c r="Y43" s="244">
        <f t="shared" ca="1" si="7"/>
        <v>0</v>
      </c>
      <c r="Z43" s="191">
        <f t="shared" ca="1" si="7"/>
        <v>0</v>
      </c>
      <c r="AA43" s="257">
        <f t="shared" si="4"/>
        <v>4</v>
      </c>
      <c r="AB43" s="184"/>
      <c r="AC43" s="182"/>
      <c r="AD43" s="189"/>
      <c r="AE43" s="182"/>
      <c r="AF43" s="183"/>
      <c r="AG43" s="185"/>
      <c r="AH43" s="186"/>
      <c r="AI43" s="186"/>
      <c r="AJ43" s="186"/>
      <c r="AK43" s="183"/>
      <c r="AL43" s="181"/>
      <c r="AM43" s="205"/>
      <c r="AO43" s="239"/>
      <c r="AP43" s="239"/>
    </row>
    <row r="44" spans="1:43" ht="16.5" x14ac:dyDescent="0.2">
      <c r="A44" s="203" t="s">
        <v>285</v>
      </c>
      <c r="B44" s="190">
        <f t="shared" ca="1" si="9"/>
        <v>0</v>
      </c>
      <c r="C44" s="190">
        <f t="shared" ca="1" si="9"/>
        <v>0</v>
      </c>
      <c r="D44" s="190">
        <f t="shared" ca="1" si="9"/>
        <v>0</v>
      </c>
      <c r="E44" s="190">
        <f t="shared" ca="1" si="9"/>
        <v>0</v>
      </c>
      <c r="F44" s="190">
        <f t="shared" ca="1" si="9"/>
        <v>0</v>
      </c>
      <c r="G44" s="204">
        <f t="shared" ca="1" si="9"/>
        <v>0</v>
      </c>
      <c r="H44" s="227">
        <f t="shared" ca="1" si="9"/>
        <v>0</v>
      </c>
      <c r="I44" s="227">
        <f t="shared" ca="1" si="9"/>
        <v>0</v>
      </c>
      <c r="J44" s="227">
        <f t="shared" ca="1" si="9"/>
        <v>0</v>
      </c>
      <c r="K44" s="227">
        <f t="shared" ca="1" si="9"/>
        <v>0</v>
      </c>
      <c r="L44" s="227">
        <f t="shared" ca="1" si="9"/>
        <v>0</v>
      </c>
      <c r="M44" s="227" t="e">
        <f t="shared" ca="1" si="9"/>
        <v>#VALUE!</v>
      </c>
      <c r="N44" s="227" t="e">
        <f t="shared" ca="1" si="9"/>
        <v>#VALUE!</v>
      </c>
      <c r="O44" s="227" t="e">
        <f t="shared" ca="1" si="9"/>
        <v>#VALUE!</v>
      </c>
      <c r="P44" s="227" t="e">
        <f t="shared" ca="1" si="9"/>
        <v>#VALUE!</v>
      </c>
      <c r="Q44" s="227">
        <f t="shared" ca="1" si="9"/>
        <v>0</v>
      </c>
      <c r="R44" s="227">
        <f t="shared" ca="1" si="7"/>
        <v>0</v>
      </c>
      <c r="S44" s="226" t="str">
        <f t="shared" ca="1" si="7"/>
        <v/>
      </c>
      <c r="T44" s="225">
        <f t="shared" ca="1" si="7"/>
        <v>0</v>
      </c>
      <c r="U44" s="226">
        <f t="shared" ca="1" si="7"/>
        <v>0</v>
      </c>
      <c r="V44" s="221">
        <f t="shared" ca="1" si="7"/>
        <v>0</v>
      </c>
      <c r="W44" s="190">
        <f t="shared" ca="1" si="7"/>
        <v>0</v>
      </c>
      <c r="X44" s="190">
        <f t="shared" ca="1" si="7"/>
        <v>0</v>
      </c>
      <c r="Y44" s="244">
        <f t="shared" ca="1" si="7"/>
        <v>0</v>
      </c>
      <c r="Z44" s="191">
        <f t="shared" ca="1" si="7"/>
        <v>0</v>
      </c>
      <c r="AA44" s="257">
        <f t="shared" si="4"/>
        <v>4</v>
      </c>
      <c r="AB44" s="184"/>
      <c r="AC44" s="182"/>
      <c r="AD44" s="188"/>
      <c r="AE44" s="182"/>
      <c r="AF44" s="183"/>
      <c r="AG44" s="185"/>
      <c r="AH44" s="186"/>
      <c r="AI44" s="186"/>
      <c r="AJ44" s="186"/>
      <c r="AK44" s="183"/>
      <c r="AL44" s="181"/>
      <c r="AM44" s="205"/>
    </row>
    <row r="45" spans="1:43" ht="16.5" x14ac:dyDescent="0.2">
      <c r="A45" s="203"/>
      <c r="B45" s="190">
        <f t="shared" ca="1" si="9"/>
        <v>0</v>
      </c>
      <c r="C45" s="190">
        <f t="shared" ca="1" si="9"/>
        <v>0</v>
      </c>
      <c r="D45" s="190">
        <f t="shared" ca="1" si="9"/>
        <v>0</v>
      </c>
      <c r="E45" s="190">
        <f t="shared" ca="1" si="9"/>
        <v>0</v>
      </c>
      <c r="F45" s="190">
        <f t="shared" ca="1" si="9"/>
        <v>0</v>
      </c>
      <c r="G45" s="204">
        <f t="shared" ca="1" si="9"/>
        <v>0</v>
      </c>
      <c r="H45" s="227">
        <f t="shared" ca="1" si="9"/>
        <v>0</v>
      </c>
      <c r="I45" s="227">
        <f t="shared" ca="1" si="9"/>
        <v>0</v>
      </c>
      <c r="J45" s="227">
        <f t="shared" ca="1" si="9"/>
        <v>0</v>
      </c>
      <c r="K45" s="227">
        <f t="shared" ca="1" si="9"/>
        <v>0</v>
      </c>
      <c r="L45" s="227">
        <f t="shared" ca="1" si="9"/>
        <v>0</v>
      </c>
      <c r="M45" s="227" t="e">
        <f t="shared" ca="1" si="9"/>
        <v>#VALUE!</v>
      </c>
      <c r="N45" s="227" t="e">
        <f t="shared" ca="1" si="9"/>
        <v>#VALUE!</v>
      </c>
      <c r="O45" s="227" t="e">
        <f t="shared" ca="1" si="9"/>
        <v>#VALUE!</v>
      </c>
      <c r="P45" s="227" t="e">
        <f t="shared" ca="1" si="9"/>
        <v>#VALUE!</v>
      </c>
      <c r="Q45" s="227">
        <f t="shared" ca="1" si="9"/>
        <v>0</v>
      </c>
      <c r="R45" s="227">
        <f t="shared" ca="1" si="7"/>
        <v>0</v>
      </c>
      <c r="S45" s="226" t="str">
        <f t="shared" ca="1" si="7"/>
        <v/>
      </c>
      <c r="T45" s="225">
        <f t="shared" ca="1" si="7"/>
        <v>0</v>
      </c>
      <c r="U45" s="226">
        <f t="shared" ca="1" si="7"/>
        <v>0</v>
      </c>
      <c r="V45" s="221">
        <f t="shared" ca="1" si="7"/>
        <v>0</v>
      </c>
      <c r="W45" s="190">
        <f t="shared" ca="1" si="7"/>
        <v>0</v>
      </c>
      <c r="X45" s="190">
        <f t="shared" ca="1" si="7"/>
        <v>0</v>
      </c>
      <c r="Y45" s="244">
        <f t="shared" ca="1" si="7"/>
        <v>0</v>
      </c>
      <c r="Z45" s="191">
        <f t="shared" ca="1" si="7"/>
        <v>0</v>
      </c>
      <c r="AA45" s="257">
        <f t="shared" si="4"/>
        <v>4</v>
      </c>
      <c r="AB45" s="184"/>
      <c r="AC45" s="182"/>
      <c r="AD45" s="189"/>
      <c r="AE45" s="182"/>
      <c r="AF45" s="183"/>
      <c r="AG45" s="185"/>
      <c r="AH45" s="186"/>
      <c r="AI45" s="186"/>
      <c r="AJ45" s="186"/>
      <c r="AK45" s="183"/>
      <c r="AL45" s="181"/>
      <c r="AM45" s="205"/>
    </row>
    <row r="46" spans="1:43" ht="16.5" x14ac:dyDescent="0.2">
      <c r="A46" s="203"/>
      <c r="B46" s="190">
        <f t="shared" ca="1" si="9"/>
        <v>0</v>
      </c>
      <c r="C46" s="190">
        <f t="shared" ca="1" si="9"/>
        <v>0</v>
      </c>
      <c r="D46" s="190">
        <f t="shared" ca="1" si="9"/>
        <v>0</v>
      </c>
      <c r="E46" s="190">
        <f t="shared" ca="1" si="9"/>
        <v>0</v>
      </c>
      <c r="F46" s="190">
        <f t="shared" ca="1" si="9"/>
        <v>0</v>
      </c>
      <c r="G46" s="204">
        <f t="shared" ca="1" si="9"/>
        <v>0</v>
      </c>
      <c r="H46" s="227">
        <f t="shared" ca="1" si="9"/>
        <v>0</v>
      </c>
      <c r="I46" s="227">
        <f t="shared" ca="1" si="9"/>
        <v>0</v>
      </c>
      <c r="J46" s="227">
        <f t="shared" ca="1" si="9"/>
        <v>0</v>
      </c>
      <c r="K46" s="227">
        <f t="shared" ca="1" si="9"/>
        <v>0</v>
      </c>
      <c r="L46" s="227">
        <f t="shared" ca="1" si="9"/>
        <v>0</v>
      </c>
      <c r="M46" s="227" t="e">
        <f t="shared" ca="1" si="9"/>
        <v>#VALUE!</v>
      </c>
      <c r="N46" s="227" t="e">
        <f t="shared" ca="1" si="9"/>
        <v>#VALUE!</v>
      </c>
      <c r="O46" s="227" t="e">
        <f t="shared" ca="1" si="9"/>
        <v>#VALUE!</v>
      </c>
      <c r="P46" s="227" t="e">
        <f t="shared" ca="1" si="9"/>
        <v>#VALUE!</v>
      </c>
      <c r="Q46" s="227">
        <f t="shared" ca="1" si="9"/>
        <v>0</v>
      </c>
      <c r="R46" s="227">
        <f t="shared" ca="1" si="7"/>
        <v>0</v>
      </c>
      <c r="S46" s="226" t="str">
        <f t="shared" ca="1" si="7"/>
        <v/>
      </c>
      <c r="T46" s="225">
        <f t="shared" ca="1" si="7"/>
        <v>0</v>
      </c>
      <c r="U46" s="226">
        <f t="shared" ca="1" si="7"/>
        <v>0</v>
      </c>
      <c r="V46" s="221">
        <f t="shared" ca="1" si="7"/>
        <v>0</v>
      </c>
      <c r="W46" s="190">
        <f t="shared" ca="1" si="7"/>
        <v>0</v>
      </c>
      <c r="X46" s="190">
        <f t="shared" ca="1" si="7"/>
        <v>0</v>
      </c>
      <c r="Y46" s="244">
        <f t="shared" ca="1" si="7"/>
        <v>0</v>
      </c>
      <c r="Z46" s="191">
        <f t="shared" ca="1" si="7"/>
        <v>0</v>
      </c>
      <c r="AA46" s="257">
        <f t="shared" si="4"/>
        <v>4</v>
      </c>
      <c r="AB46" s="184"/>
      <c r="AC46" s="182"/>
      <c r="AD46" s="188"/>
      <c r="AE46" s="182"/>
      <c r="AF46" s="183"/>
      <c r="AG46" s="185"/>
      <c r="AH46" s="186"/>
      <c r="AI46" s="186"/>
      <c r="AJ46" s="186"/>
      <c r="AK46" s="183"/>
      <c r="AL46" s="181"/>
      <c r="AM46" s="205"/>
    </row>
    <row r="47" spans="1:43" ht="16.5" x14ac:dyDescent="0.2">
      <c r="A47" s="203"/>
      <c r="B47" s="190">
        <f t="shared" ca="1" si="9"/>
        <v>0</v>
      </c>
      <c r="C47" s="190">
        <f t="shared" ca="1" si="9"/>
        <v>0</v>
      </c>
      <c r="D47" s="190">
        <f t="shared" ca="1" si="9"/>
        <v>0</v>
      </c>
      <c r="E47" s="190">
        <f t="shared" ca="1" si="9"/>
        <v>0</v>
      </c>
      <c r="F47" s="190">
        <f t="shared" ca="1" si="9"/>
        <v>0</v>
      </c>
      <c r="G47" s="204">
        <f t="shared" ca="1" si="9"/>
        <v>0</v>
      </c>
      <c r="H47" s="227">
        <f t="shared" ca="1" si="9"/>
        <v>0</v>
      </c>
      <c r="I47" s="227">
        <f t="shared" ca="1" si="9"/>
        <v>0</v>
      </c>
      <c r="J47" s="227">
        <f t="shared" ca="1" si="9"/>
        <v>0</v>
      </c>
      <c r="K47" s="227">
        <f t="shared" ca="1" si="9"/>
        <v>0</v>
      </c>
      <c r="L47" s="227">
        <f t="shared" ca="1" si="9"/>
        <v>0</v>
      </c>
      <c r="M47" s="227" t="e">
        <f t="shared" ca="1" si="9"/>
        <v>#VALUE!</v>
      </c>
      <c r="N47" s="227" t="e">
        <f t="shared" ca="1" si="9"/>
        <v>#VALUE!</v>
      </c>
      <c r="O47" s="227" t="e">
        <f t="shared" ca="1" si="9"/>
        <v>#VALUE!</v>
      </c>
      <c r="P47" s="227" t="e">
        <f t="shared" ca="1" si="9"/>
        <v>#VALUE!</v>
      </c>
      <c r="Q47" s="227">
        <f t="shared" ca="1" si="9"/>
        <v>0</v>
      </c>
      <c r="R47" s="227">
        <f t="shared" ca="1" si="7"/>
        <v>0</v>
      </c>
      <c r="S47" s="226" t="str">
        <f t="shared" ca="1" si="7"/>
        <v/>
      </c>
      <c r="T47" s="225">
        <f t="shared" ca="1" si="7"/>
        <v>0</v>
      </c>
      <c r="U47" s="226">
        <f t="shared" ca="1" si="7"/>
        <v>0</v>
      </c>
      <c r="V47" s="221">
        <f t="shared" ca="1" si="7"/>
        <v>0</v>
      </c>
      <c r="W47" s="190">
        <f t="shared" ca="1" si="7"/>
        <v>0</v>
      </c>
      <c r="X47" s="190">
        <f t="shared" ca="1" si="7"/>
        <v>0</v>
      </c>
      <c r="Y47" s="244">
        <f t="shared" ca="1" si="7"/>
        <v>0</v>
      </c>
      <c r="Z47" s="191">
        <f t="shared" ca="1" si="7"/>
        <v>0</v>
      </c>
      <c r="AA47" s="257">
        <f t="shared" si="4"/>
        <v>4</v>
      </c>
      <c r="AB47" s="184"/>
      <c r="AC47" s="182"/>
      <c r="AD47" s="188"/>
      <c r="AE47" s="182"/>
      <c r="AF47" s="183"/>
      <c r="AG47" s="185"/>
      <c r="AH47" s="186"/>
      <c r="AI47" s="186"/>
      <c r="AJ47" s="186"/>
      <c r="AK47" s="183"/>
      <c r="AL47" s="181"/>
      <c r="AM47" s="205"/>
    </row>
    <row r="48" spans="1:43" ht="16.5" x14ac:dyDescent="0.2">
      <c r="A48" s="203"/>
      <c r="B48" s="190">
        <f t="shared" ca="1" si="9"/>
        <v>0</v>
      </c>
      <c r="C48" s="190">
        <f t="shared" ca="1" si="9"/>
        <v>0</v>
      </c>
      <c r="D48" s="190">
        <f t="shared" ca="1" si="9"/>
        <v>0</v>
      </c>
      <c r="E48" s="190">
        <f t="shared" ca="1" si="9"/>
        <v>0</v>
      </c>
      <c r="F48" s="190">
        <f t="shared" ca="1" si="9"/>
        <v>0</v>
      </c>
      <c r="G48" s="204">
        <f t="shared" ca="1" si="9"/>
        <v>0</v>
      </c>
      <c r="H48" s="227">
        <f t="shared" ca="1" si="9"/>
        <v>0</v>
      </c>
      <c r="I48" s="227">
        <f t="shared" ca="1" si="9"/>
        <v>0</v>
      </c>
      <c r="J48" s="227">
        <f t="shared" ca="1" si="9"/>
        <v>0</v>
      </c>
      <c r="K48" s="227">
        <f t="shared" ca="1" si="9"/>
        <v>0</v>
      </c>
      <c r="L48" s="227">
        <f t="shared" ca="1" si="9"/>
        <v>0</v>
      </c>
      <c r="M48" s="227" t="e">
        <f t="shared" ca="1" si="9"/>
        <v>#VALUE!</v>
      </c>
      <c r="N48" s="227" t="e">
        <f t="shared" ca="1" si="9"/>
        <v>#VALUE!</v>
      </c>
      <c r="O48" s="227" t="e">
        <f t="shared" ca="1" si="9"/>
        <v>#VALUE!</v>
      </c>
      <c r="P48" s="227" t="e">
        <f t="shared" ca="1" si="9"/>
        <v>#VALUE!</v>
      </c>
      <c r="Q48" s="227">
        <f t="shared" ca="1" si="9"/>
        <v>0</v>
      </c>
      <c r="R48" s="227">
        <f t="shared" ca="1" si="7"/>
        <v>0</v>
      </c>
      <c r="S48" s="226" t="str">
        <f t="shared" ca="1" si="7"/>
        <v/>
      </c>
      <c r="T48" s="225">
        <f t="shared" ca="1" si="7"/>
        <v>0</v>
      </c>
      <c r="U48" s="226">
        <f t="shared" ca="1" si="7"/>
        <v>0</v>
      </c>
      <c r="V48" s="221">
        <f t="shared" ca="1" si="7"/>
        <v>0</v>
      </c>
      <c r="W48" s="190">
        <f t="shared" ca="1" si="7"/>
        <v>0</v>
      </c>
      <c r="X48" s="190">
        <f t="shared" ca="1" si="7"/>
        <v>0</v>
      </c>
      <c r="Y48" s="244">
        <f t="shared" ca="1" si="7"/>
        <v>0</v>
      </c>
      <c r="Z48" s="191">
        <f t="shared" ca="1" si="7"/>
        <v>0</v>
      </c>
      <c r="AA48" s="257">
        <f t="shared" si="4"/>
        <v>4</v>
      </c>
      <c r="AB48" s="184"/>
      <c r="AC48" s="182"/>
      <c r="AD48" s="189"/>
      <c r="AE48" s="182"/>
      <c r="AF48" s="183"/>
      <c r="AG48" s="185"/>
      <c r="AH48" s="186"/>
      <c r="AI48" s="186"/>
      <c r="AJ48" s="186"/>
      <c r="AK48" s="183"/>
      <c r="AL48" s="181"/>
      <c r="AM48" s="205"/>
    </row>
    <row r="49" spans="1:43" ht="17.25" thickBot="1" x14ac:dyDescent="0.25">
      <c r="A49" s="206"/>
      <c r="B49" s="207">
        <f t="shared" ca="1" si="9"/>
        <v>0</v>
      </c>
      <c r="C49" s="207">
        <f t="shared" ca="1" si="9"/>
        <v>0</v>
      </c>
      <c r="D49" s="207">
        <f t="shared" ca="1" si="9"/>
        <v>0</v>
      </c>
      <c r="E49" s="207">
        <f t="shared" ca="1" si="9"/>
        <v>0</v>
      </c>
      <c r="F49" s="207">
        <f t="shared" ca="1" si="9"/>
        <v>0</v>
      </c>
      <c r="G49" s="208">
        <f t="shared" ca="1" si="9"/>
        <v>0</v>
      </c>
      <c r="H49" s="224">
        <f t="shared" ca="1" si="9"/>
        <v>0</v>
      </c>
      <c r="I49" s="224">
        <f t="shared" ca="1" si="9"/>
        <v>0</v>
      </c>
      <c r="J49" s="224">
        <f t="shared" ca="1" si="9"/>
        <v>0</v>
      </c>
      <c r="K49" s="224">
        <f t="shared" ca="1" si="9"/>
        <v>0</v>
      </c>
      <c r="L49" s="224">
        <f t="shared" ca="1" si="9"/>
        <v>0</v>
      </c>
      <c r="M49" s="224" t="e">
        <f t="shared" ca="1" si="9"/>
        <v>#VALUE!</v>
      </c>
      <c r="N49" s="224" t="e">
        <f t="shared" ca="1" si="9"/>
        <v>#VALUE!</v>
      </c>
      <c r="O49" s="224" t="e">
        <f t="shared" ca="1" si="9"/>
        <v>#VALUE!</v>
      </c>
      <c r="P49" s="224" t="e">
        <f t="shared" ca="1" si="9"/>
        <v>#VALUE!</v>
      </c>
      <c r="Q49" s="224">
        <f t="shared" ca="1" si="9"/>
        <v>0</v>
      </c>
      <c r="R49" s="224">
        <f t="shared" ca="1" si="7"/>
        <v>0</v>
      </c>
      <c r="S49" s="219" t="str">
        <f t="shared" ca="1" si="7"/>
        <v/>
      </c>
      <c r="T49" s="223">
        <f t="shared" ca="1" si="7"/>
        <v>0</v>
      </c>
      <c r="U49" s="219">
        <f t="shared" ca="1" si="7"/>
        <v>0</v>
      </c>
      <c r="V49" s="220">
        <f t="shared" ca="1" si="7"/>
        <v>0</v>
      </c>
      <c r="W49" s="207">
        <f t="shared" ca="1" si="7"/>
        <v>0</v>
      </c>
      <c r="X49" s="207">
        <f t="shared" ca="1" si="7"/>
        <v>0</v>
      </c>
      <c r="Y49" s="245">
        <f t="shared" ca="1" si="7"/>
        <v>0</v>
      </c>
      <c r="Z49" s="209">
        <f t="shared" ca="1" si="7"/>
        <v>0</v>
      </c>
      <c r="AA49" s="258">
        <f t="shared" si="4"/>
        <v>4</v>
      </c>
      <c r="AB49" s="184"/>
      <c r="AC49" s="182"/>
      <c r="AD49" s="188"/>
      <c r="AE49" s="182"/>
      <c r="AF49" s="183"/>
      <c r="AG49" s="185"/>
      <c r="AH49" s="186"/>
      <c r="AI49" s="186"/>
      <c r="AJ49" s="186"/>
      <c r="AK49" s="183"/>
      <c r="AL49" s="216"/>
      <c r="AM49" s="217"/>
      <c r="AN49" s="226" t="str">
        <f t="shared" ca="1" si="8"/>
        <v/>
      </c>
      <c r="AO49" s="226">
        <f t="shared" ca="1" si="8"/>
        <v>0</v>
      </c>
      <c r="AP49" s="226">
        <f t="shared" ca="1" si="8"/>
        <v>0</v>
      </c>
      <c r="AQ49" s="226">
        <f t="shared" ca="1" si="8"/>
        <v>0</v>
      </c>
    </row>
    <row r="50" spans="1:43" ht="16.5" x14ac:dyDescent="0.2">
      <c r="A50" s="192"/>
      <c r="B50" s="193">
        <f t="shared" ca="1" si="9"/>
        <v>0</v>
      </c>
      <c r="C50" s="193">
        <f t="shared" ca="1" si="9"/>
        <v>0</v>
      </c>
      <c r="D50" s="193">
        <f t="shared" ca="1" si="9"/>
        <v>0</v>
      </c>
      <c r="E50" s="193">
        <f t="shared" ca="1" si="9"/>
        <v>0</v>
      </c>
      <c r="F50" s="193">
        <f t="shared" ca="1" si="9"/>
        <v>0</v>
      </c>
      <c r="G50" s="194">
        <f t="shared" ca="1" si="9"/>
        <v>0</v>
      </c>
      <c r="H50" s="230">
        <f t="shared" ca="1" si="9"/>
        <v>0</v>
      </c>
      <c r="I50" s="230">
        <f t="shared" ca="1" si="9"/>
        <v>0</v>
      </c>
      <c r="J50" s="230">
        <f t="shared" ca="1" si="9"/>
        <v>0</v>
      </c>
      <c r="K50" s="230">
        <f t="shared" ca="1" si="9"/>
        <v>0</v>
      </c>
      <c r="L50" s="230">
        <f t="shared" ca="1" si="9"/>
        <v>0</v>
      </c>
      <c r="M50" s="230" t="e">
        <f t="shared" ca="1" si="9"/>
        <v>#VALUE!</v>
      </c>
      <c r="N50" s="230" t="e">
        <f t="shared" ca="1" si="9"/>
        <v>#VALUE!</v>
      </c>
      <c r="O50" s="230" t="e">
        <f t="shared" ca="1" si="9"/>
        <v>#VALUE!</v>
      </c>
      <c r="P50" s="230" t="e">
        <f t="shared" ca="1" si="9"/>
        <v>#VALUE!</v>
      </c>
      <c r="Q50" s="230">
        <f t="shared" ca="1" si="9"/>
        <v>0</v>
      </c>
      <c r="R50" s="230">
        <f t="shared" ca="1" si="7"/>
        <v>0</v>
      </c>
      <c r="S50" s="229" t="str">
        <f t="shared" ca="1" si="7"/>
        <v/>
      </c>
      <c r="T50" s="228">
        <f t="shared" ca="1" si="7"/>
        <v>0</v>
      </c>
      <c r="U50" s="229">
        <f t="shared" ca="1" si="7"/>
        <v>0</v>
      </c>
      <c r="V50" s="222">
        <f t="shared" ca="1" si="7"/>
        <v>0</v>
      </c>
      <c r="W50" s="193">
        <f t="shared" ca="1" si="7"/>
        <v>0</v>
      </c>
      <c r="X50" s="193">
        <f t="shared" ca="1" si="7"/>
        <v>0</v>
      </c>
      <c r="Y50" s="243">
        <f t="shared" ca="1" si="7"/>
        <v>0</v>
      </c>
      <c r="Z50" s="195">
        <f t="shared" ca="1" si="7"/>
        <v>0</v>
      </c>
      <c r="AA50" s="256">
        <f t="shared" si="4"/>
        <v>5</v>
      </c>
      <c r="AB50" s="218"/>
      <c r="AC50" s="196"/>
      <c r="AD50" s="197"/>
      <c r="AE50" s="196"/>
      <c r="AF50" s="198"/>
      <c r="AG50" s="199"/>
      <c r="AH50" s="200"/>
      <c r="AI50" s="200"/>
      <c r="AJ50" s="200"/>
      <c r="AK50" s="198"/>
      <c r="AL50" s="201"/>
      <c r="AM50" s="202"/>
    </row>
    <row r="51" spans="1:43" ht="16.5" x14ac:dyDescent="0.2">
      <c r="A51" s="203"/>
      <c r="B51" s="190">
        <f t="shared" ca="1" si="9"/>
        <v>0</v>
      </c>
      <c r="C51" s="190">
        <f t="shared" ca="1" si="9"/>
        <v>0</v>
      </c>
      <c r="D51" s="190">
        <f t="shared" ca="1" si="9"/>
        <v>0</v>
      </c>
      <c r="E51" s="190">
        <f t="shared" ca="1" si="9"/>
        <v>0</v>
      </c>
      <c r="F51" s="190">
        <f t="shared" ca="1" si="9"/>
        <v>0</v>
      </c>
      <c r="G51" s="204">
        <f t="shared" ca="1" si="9"/>
        <v>0</v>
      </c>
      <c r="H51" s="227">
        <f t="shared" ca="1" si="9"/>
        <v>0</v>
      </c>
      <c r="I51" s="227">
        <f t="shared" ca="1" si="9"/>
        <v>0</v>
      </c>
      <c r="J51" s="227">
        <f t="shared" ca="1" si="9"/>
        <v>0</v>
      </c>
      <c r="K51" s="227">
        <f t="shared" ca="1" si="9"/>
        <v>0</v>
      </c>
      <c r="L51" s="227">
        <f t="shared" ca="1" si="9"/>
        <v>0</v>
      </c>
      <c r="M51" s="227" t="e">
        <f t="shared" ca="1" si="9"/>
        <v>#VALUE!</v>
      </c>
      <c r="N51" s="227" t="e">
        <f t="shared" ca="1" si="9"/>
        <v>#VALUE!</v>
      </c>
      <c r="O51" s="227" t="e">
        <f t="shared" ca="1" si="9"/>
        <v>#VALUE!</v>
      </c>
      <c r="P51" s="227" t="e">
        <f t="shared" ca="1" si="9"/>
        <v>#VALUE!</v>
      </c>
      <c r="Q51" s="227">
        <f t="shared" ca="1" si="9"/>
        <v>0</v>
      </c>
      <c r="R51" s="227">
        <f t="shared" ca="1" si="7"/>
        <v>0</v>
      </c>
      <c r="S51" s="226" t="str">
        <f t="shared" ca="1" si="7"/>
        <v/>
      </c>
      <c r="T51" s="225">
        <f t="shared" ca="1" si="7"/>
        <v>0</v>
      </c>
      <c r="U51" s="226">
        <f t="shared" ca="1" si="7"/>
        <v>0</v>
      </c>
      <c r="V51" s="221">
        <f t="shared" ca="1" si="7"/>
        <v>0</v>
      </c>
      <c r="W51" s="190">
        <f t="shared" ca="1" si="7"/>
        <v>0</v>
      </c>
      <c r="X51" s="190">
        <f t="shared" ca="1" si="7"/>
        <v>0</v>
      </c>
      <c r="Y51" s="244">
        <f t="shared" ca="1" si="7"/>
        <v>0</v>
      </c>
      <c r="Z51" s="191">
        <f t="shared" ca="1" si="7"/>
        <v>0</v>
      </c>
      <c r="AA51" s="257">
        <f t="shared" si="4"/>
        <v>5</v>
      </c>
      <c r="AB51" s="184"/>
      <c r="AC51" s="182"/>
      <c r="AD51" s="189"/>
      <c r="AE51" s="182"/>
      <c r="AF51" s="183"/>
      <c r="AG51" s="185"/>
      <c r="AH51" s="186"/>
      <c r="AI51" s="186"/>
      <c r="AJ51" s="186"/>
      <c r="AK51" s="183"/>
      <c r="AL51" s="181"/>
      <c r="AM51" s="205"/>
      <c r="AO51" s="238"/>
      <c r="AP51" s="238"/>
    </row>
    <row r="52" spans="1:43" ht="16.5" x14ac:dyDescent="0.2">
      <c r="A52" s="203"/>
      <c r="B52" s="190">
        <f t="shared" ca="1" si="9"/>
        <v>0</v>
      </c>
      <c r="C52" s="190">
        <f t="shared" ca="1" si="9"/>
        <v>0</v>
      </c>
      <c r="D52" s="190">
        <f t="shared" ca="1" si="9"/>
        <v>0</v>
      </c>
      <c r="E52" s="190">
        <f t="shared" ca="1" si="9"/>
        <v>0</v>
      </c>
      <c r="F52" s="190">
        <f t="shared" ca="1" si="9"/>
        <v>0</v>
      </c>
      <c r="G52" s="204">
        <f t="shared" ca="1" si="9"/>
        <v>0</v>
      </c>
      <c r="H52" s="227">
        <f t="shared" ca="1" si="9"/>
        <v>0</v>
      </c>
      <c r="I52" s="227">
        <f t="shared" ca="1" si="9"/>
        <v>0</v>
      </c>
      <c r="J52" s="227">
        <f t="shared" ca="1" si="9"/>
        <v>0</v>
      </c>
      <c r="K52" s="227">
        <f t="shared" ca="1" si="9"/>
        <v>0</v>
      </c>
      <c r="L52" s="227">
        <f t="shared" ca="1" si="9"/>
        <v>0</v>
      </c>
      <c r="M52" s="227" t="e">
        <f t="shared" ca="1" si="9"/>
        <v>#VALUE!</v>
      </c>
      <c r="N52" s="227" t="e">
        <f t="shared" ca="1" si="9"/>
        <v>#VALUE!</v>
      </c>
      <c r="O52" s="227" t="e">
        <f t="shared" ca="1" si="9"/>
        <v>#VALUE!</v>
      </c>
      <c r="P52" s="227" t="e">
        <f t="shared" ca="1" si="9"/>
        <v>#VALUE!</v>
      </c>
      <c r="Q52" s="227">
        <f t="shared" ca="1" si="9"/>
        <v>0</v>
      </c>
      <c r="R52" s="227">
        <f t="shared" ca="1" si="7"/>
        <v>0</v>
      </c>
      <c r="S52" s="226" t="str">
        <f t="shared" ca="1" si="7"/>
        <v/>
      </c>
      <c r="T52" s="225">
        <f t="shared" ca="1" si="7"/>
        <v>0</v>
      </c>
      <c r="U52" s="226">
        <f t="shared" ca="1" si="7"/>
        <v>0</v>
      </c>
      <c r="V52" s="221">
        <f t="shared" ca="1" si="7"/>
        <v>0</v>
      </c>
      <c r="W52" s="190">
        <f t="shared" ca="1" si="7"/>
        <v>0</v>
      </c>
      <c r="X52" s="190">
        <f t="shared" ca="1" si="7"/>
        <v>0</v>
      </c>
      <c r="Y52" s="244">
        <f t="shared" ca="1" si="7"/>
        <v>0</v>
      </c>
      <c r="Z52" s="191">
        <f t="shared" ca="1" si="7"/>
        <v>0</v>
      </c>
      <c r="AA52" s="257">
        <f t="shared" si="4"/>
        <v>5</v>
      </c>
      <c r="AB52" s="184"/>
      <c r="AC52" s="182"/>
      <c r="AD52" s="189"/>
      <c r="AE52" s="182"/>
      <c r="AF52" s="183"/>
      <c r="AG52" s="185"/>
      <c r="AH52" s="186"/>
      <c r="AI52" s="186"/>
      <c r="AJ52" s="186"/>
      <c r="AK52" s="183"/>
      <c r="AL52" s="181"/>
      <c r="AM52" s="205"/>
    </row>
    <row r="53" spans="1:43" ht="16.5" x14ac:dyDescent="0.2">
      <c r="A53" s="203"/>
      <c r="B53" s="190">
        <f t="shared" ca="1" si="9"/>
        <v>0</v>
      </c>
      <c r="C53" s="190">
        <f t="shared" ca="1" si="9"/>
        <v>0</v>
      </c>
      <c r="D53" s="190">
        <f t="shared" ca="1" si="9"/>
        <v>0</v>
      </c>
      <c r="E53" s="190">
        <f t="shared" ca="1" si="9"/>
        <v>0</v>
      </c>
      <c r="F53" s="190">
        <f t="shared" ca="1" si="9"/>
        <v>0</v>
      </c>
      <c r="G53" s="204">
        <f t="shared" ca="1" si="9"/>
        <v>0</v>
      </c>
      <c r="H53" s="227">
        <f t="shared" ca="1" si="9"/>
        <v>0</v>
      </c>
      <c r="I53" s="227">
        <f t="shared" ca="1" si="9"/>
        <v>0</v>
      </c>
      <c r="J53" s="227">
        <f t="shared" ca="1" si="9"/>
        <v>0</v>
      </c>
      <c r="K53" s="227">
        <f t="shared" ca="1" si="9"/>
        <v>0</v>
      </c>
      <c r="L53" s="227">
        <f t="shared" ca="1" si="9"/>
        <v>0</v>
      </c>
      <c r="M53" s="227" t="e">
        <f t="shared" ca="1" si="9"/>
        <v>#VALUE!</v>
      </c>
      <c r="N53" s="227" t="e">
        <f t="shared" ca="1" si="9"/>
        <v>#VALUE!</v>
      </c>
      <c r="O53" s="227" t="e">
        <f t="shared" ca="1" si="9"/>
        <v>#VALUE!</v>
      </c>
      <c r="P53" s="227" t="e">
        <f t="shared" ca="1" si="9"/>
        <v>#VALUE!</v>
      </c>
      <c r="Q53" s="227">
        <f t="shared" ca="1" si="9"/>
        <v>0</v>
      </c>
      <c r="R53" s="227">
        <f t="shared" ca="1" si="7"/>
        <v>0</v>
      </c>
      <c r="S53" s="226" t="str">
        <f t="shared" ca="1" si="7"/>
        <v/>
      </c>
      <c r="T53" s="225">
        <f t="shared" ca="1" si="7"/>
        <v>0</v>
      </c>
      <c r="U53" s="226">
        <f t="shared" ca="1" si="7"/>
        <v>0</v>
      </c>
      <c r="V53" s="221">
        <f t="shared" ca="1" si="7"/>
        <v>0</v>
      </c>
      <c r="W53" s="190">
        <f t="shared" ca="1" si="7"/>
        <v>0</v>
      </c>
      <c r="X53" s="190">
        <f t="shared" ca="1" si="7"/>
        <v>0</v>
      </c>
      <c r="Y53" s="244">
        <f t="shared" ca="1" si="7"/>
        <v>0</v>
      </c>
      <c r="Z53" s="191">
        <f t="shared" ca="1" si="7"/>
        <v>0</v>
      </c>
      <c r="AA53" s="257">
        <f t="shared" si="4"/>
        <v>5</v>
      </c>
      <c r="AB53" s="184"/>
      <c r="AC53" s="182"/>
      <c r="AD53" s="189"/>
      <c r="AE53" s="182"/>
      <c r="AF53" s="183"/>
      <c r="AG53" s="185"/>
      <c r="AH53" s="186"/>
      <c r="AI53" s="186"/>
      <c r="AJ53" s="186"/>
      <c r="AK53" s="183"/>
      <c r="AL53" s="181"/>
      <c r="AM53" s="205"/>
      <c r="AO53" s="239"/>
      <c r="AP53" s="239"/>
    </row>
    <row r="54" spans="1:43" ht="16.5" x14ac:dyDescent="0.2">
      <c r="A54" s="203"/>
      <c r="B54" s="190">
        <f t="shared" ca="1" si="9"/>
        <v>0</v>
      </c>
      <c r="C54" s="190">
        <f t="shared" ca="1" si="9"/>
        <v>0</v>
      </c>
      <c r="D54" s="190">
        <f t="shared" ca="1" si="9"/>
        <v>0</v>
      </c>
      <c r="E54" s="190">
        <f t="shared" ca="1" si="9"/>
        <v>0</v>
      </c>
      <c r="F54" s="190">
        <f t="shared" ca="1" si="9"/>
        <v>0</v>
      </c>
      <c r="G54" s="204">
        <f t="shared" ca="1" si="9"/>
        <v>0</v>
      </c>
      <c r="H54" s="227">
        <f t="shared" ca="1" si="9"/>
        <v>0</v>
      </c>
      <c r="I54" s="227">
        <f t="shared" ca="1" si="9"/>
        <v>0</v>
      </c>
      <c r="J54" s="227">
        <f t="shared" ca="1" si="9"/>
        <v>0</v>
      </c>
      <c r="K54" s="227">
        <f t="shared" ca="1" si="9"/>
        <v>0</v>
      </c>
      <c r="L54" s="227">
        <f t="shared" ca="1" si="9"/>
        <v>0</v>
      </c>
      <c r="M54" s="227" t="e">
        <f t="shared" ca="1" si="9"/>
        <v>#VALUE!</v>
      </c>
      <c r="N54" s="227" t="e">
        <f t="shared" ca="1" si="9"/>
        <v>#VALUE!</v>
      </c>
      <c r="O54" s="227" t="e">
        <f t="shared" ca="1" si="9"/>
        <v>#VALUE!</v>
      </c>
      <c r="P54" s="227" t="e">
        <f t="shared" ca="1" si="9"/>
        <v>#VALUE!</v>
      </c>
      <c r="Q54" s="227">
        <f t="shared" ca="1" si="9"/>
        <v>0</v>
      </c>
      <c r="R54" s="227">
        <f t="shared" ca="1" si="7"/>
        <v>0</v>
      </c>
      <c r="S54" s="226" t="str">
        <f t="shared" ca="1" si="7"/>
        <v/>
      </c>
      <c r="T54" s="225">
        <f t="shared" ca="1" si="7"/>
        <v>0</v>
      </c>
      <c r="U54" s="226">
        <f t="shared" ref="R54:Z82" ca="1" si="10">INDIRECT("Calc!R"&amp;ROW()+200&amp;"C"&amp;COLUMN(),0)</f>
        <v>0</v>
      </c>
      <c r="V54" s="221">
        <f t="shared" ca="1" si="10"/>
        <v>0</v>
      </c>
      <c r="W54" s="190">
        <f t="shared" ca="1" si="10"/>
        <v>0</v>
      </c>
      <c r="X54" s="190">
        <f t="shared" ca="1" si="10"/>
        <v>0</v>
      </c>
      <c r="Y54" s="244">
        <f t="shared" ca="1" si="10"/>
        <v>0</v>
      </c>
      <c r="Z54" s="191">
        <f t="shared" ca="1" si="10"/>
        <v>0</v>
      </c>
      <c r="AA54" s="257">
        <f t="shared" si="4"/>
        <v>5</v>
      </c>
      <c r="AB54" s="184"/>
      <c r="AC54" s="182"/>
      <c r="AD54" s="189"/>
      <c r="AE54" s="182"/>
      <c r="AF54" s="183"/>
      <c r="AG54" s="185"/>
      <c r="AH54" s="186"/>
      <c r="AI54" s="186"/>
      <c r="AJ54" s="186"/>
      <c r="AK54" s="183"/>
      <c r="AL54" s="181"/>
      <c r="AM54" s="205"/>
    </row>
    <row r="55" spans="1:43" ht="16.5" x14ac:dyDescent="0.2">
      <c r="A55" s="203"/>
      <c r="B55" s="190">
        <f t="shared" ca="1" si="9"/>
        <v>0</v>
      </c>
      <c r="C55" s="190">
        <f t="shared" ca="1" si="9"/>
        <v>0</v>
      </c>
      <c r="D55" s="190">
        <f t="shared" ca="1" si="9"/>
        <v>0</v>
      </c>
      <c r="E55" s="190">
        <f t="shared" ca="1" si="9"/>
        <v>0</v>
      </c>
      <c r="F55" s="190">
        <f t="shared" ca="1" si="9"/>
        <v>0</v>
      </c>
      <c r="G55" s="204">
        <f t="shared" ca="1" si="9"/>
        <v>0</v>
      </c>
      <c r="H55" s="227">
        <f t="shared" ca="1" si="9"/>
        <v>0</v>
      </c>
      <c r="I55" s="227">
        <f t="shared" ca="1" si="9"/>
        <v>0</v>
      </c>
      <c r="J55" s="227">
        <f t="shared" ca="1" si="9"/>
        <v>0</v>
      </c>
      <c r="K55" s="227">
        <f t="shared" ca="1" si="9"/>
        <v>0</v>
      </c>
      <c r="L55" s="227">
        <f t="shared" ca="1" si="9"/>
        <v>0</v>
      </c>
      <c r="M55" s="227" t="e">
        <f t="shared" ca="1" si="9"/>
        <v>#VALUE!</v>
      </c>
      <c r="N55" s="227" t="e">
        <f t="shared" ca="1" si="9"/>
        <v>#VALUE!</v>
      </c>
      <c r="O55" s="227" t="e">
        <f t="shared" ca="1" si="9"/>
        <v>#VALUE!</v>
      </c>
      <c r="P55" s="227" t="e">
        <f t="shared" ca="1" si="9"/>
        <v>#VALUE!</v>
      </c>
      <c r="Q55" s="227">
        <f t="shared" ca="1" si="9"/>
        <v>0</v>
      </c>
      <c r="R55" s="227">
        <f t="shared" ca="1" si="10"/>
        <v>0</v>
      </c>
      <c r="S55" s="226" t="str">
        <f t="shared" ca="1" si="10"/>
        <v/>
      </c>
      <c r="T55" s="225">
        <f t="shared" ca="1" si="10"/>
        <v>0</v>
      </c>
      <c r="U55" s="226">
        <f t="shared" ca="1" si="10"/>
        <v>0</v>
      </c>
      <c r="V55" s="221">
        <f t="shared" ca="1" si="10"/>
        <v>0</v>
      </c>
      <c r="W55" s="190">
        <f t="shared" ca="1" si="10"/>
        <v>0</v>
      </c>
      <c r="X55" s="190">
        <f t="shared" ca="1" si="10"/>
        <v>0</v>
      </c>
      <c r="Y55" s="244">
        <f t="shared" ca="1" si="10"/>
        <v>0</v>
      </c>
      <c r="Z55" s="191">
        <f t="shared" ca="1" si="10"/>
        <v>0</v>
      </c>
      <c r="AA55" s="257">
        <f t="shared" si="4"/>
        <v>5</v>
      </c>
      <c r="AB55" s="184"/>
      <c r="AC55" s="182"/>
      <c r="AD55" s="188"/>
      <c r="AE55" s="182"/>
      <c r="AF55" s="183"/>
      <c r="AG55" s="185"/>
      <c r="AH55" s="186"/>
      <c r="AI55" s="186"/>
      <c r="AJ55" s="186"/>
      <c r="AK55" s="183"/>
      <c r="AL55" s="181"/>
      <c r="AM55" s="205"/>
    </row>
    <row r="56" spans="1:43" ht="16.5" x14ac:dyDescent="0.2">
      <c r="A56" s="203" t="s">
        <v>286</v>
      </c>
      <c r="B56" s="190">
        <f t="shared" ca="1" si="9"/>
        <v>0</v>
      </c>
      <c r="C56" s="190">
        <f t="shared" ca="1" si="9"/>
        <v>0</v>
      </c>
      <c r="D56" s="190">
        <f t="shared" ca="1" si="9"/>
        <v>0</v>
      </c>
      <c r="E56" s="190">
        <f t="shared" ca="1" si="9"/>
        <v>0</v>
      </c>
      <c r="F56" s="190">
        <f t="shared" ca="1" si="9"/>
        <v>0</v>
      </c>
      <c r="G56" s="204">
        <f t="shared" ca="1" si="9"/>
        <v>0</v>
      </c>
      <c r="H56" s="227">
        <f t="shared" ca="1" si="9"/>
        <v>0</v>
      </c>
      <c r="I56" s="227">
        <f t="shared" ca="1" si="9"/>
        <v>0</v>
      </c>
      <c r="J56" s="227">
        <f t="shared" ca="1" si="9"/>
        <v>0</v>
      </c>
      <c r="K56" s="227">
        <f t="shared" ca="1" si="9"/>
        <v>0</v>
      </c>
      <c r="L56" s="227">
        <f t="shared" ca="1" si="9"/>
        <v>0</v>
      </c>
      <c r="M56" s="227" t="e">
        <f t="shared" ca="1" si="9"/>
        <v>#VALUE!</v>
      </c>
      <c r="N56" s="227" t="e">
        <f t="shared" ca="1" si="9"/>
        <v>#VALUE!</v>
      </c>
      <c r="O56" s="227" t="e">
        <f t="shared" ca="1" si="9"/>
        <v>#VALUE!</v>
      </c>
      <c r="P56" s="227" t="e">
        <f t="shared" ca="1" si="9"/>
        <v>#VALUE!</v>
      </c>
      <c r="Q56" s="227">
        <f t="shared" ca="1" si="9"/>
        <v>0</v>
      </c>
      <c r="R56" s="227">
        <f t="shared" ca="1" si="10"/>
        <v>0</v>
      </c>
      <c r="S56" s="226" t="str">
        <f t="shared" ca="1" si="10"/>
        <v/>
      </c>
      <c r="T56" s="225">
        <f t="shared" ca="1" si="10"/>
        <v>0</v>
      </c>
      <c r="U56" s="226">
        <f t="shared" ca="1" si="10"/>
        <v>0</v>
      </c>
      <c r="V56" s="221">
        <f t="shared" ca="1" si="10"/>
        <v>0</v>
      </c>
      <c r="W56" s="190">
        <f t="shared" ca="1" si="10"/>
        <v>0</v>
      </c>
      <c r="X56" s="190">
        <f t="shared" ca="1" si="10"/>
        <v>0</v>
      </c>
      <c r="Y56" s="244">
        <f t="shared" ca="1" si="10"/>
        <v>0</v>
      </c>
      <c r="Z56" s="191">
        <f t="shared" ca="1" si="10"/>
        <v>0</v>
      </c>
      <c r="AA56" s="257">
        <f t="shared" si="4"/>
        <v>5</v>
      </c>
      <c r="AB56" s="184"/>
      <c r="AC56" s="182"/>
      <c r="AD56" s="189"/>
      <c r="AE56" s="182"/>
      <c r="AF56" s="183"/>
      <c r="AG56" s="185"/>
      <c r="AH56" s="186"/>
      <c r="AI56" s="186"/>
      <c r="AJ56" s="186"/>
      <c r="AK56" s="183"/>
      <c r="AL56" s="181"/>
      <c r="AM56" s="205"/>
    </row>
    <row r="57" spans="1:43" ht="16.5" x14ac:dyDescent="0.2">
      <c r="A57" s="203"/>
      <c r="B57" s="190">
        <f t="shared" ca="1" si="9"/>
        <v>0</v>
      </c>
      <c r="C57" s="190">
        <f t="shared" ca="1" si="9"/>
        <v>0</v>
      </c>
      <c r="D57" s="190">
        <f t="shared" ca="1" si="9"/>
        <v>0</v>
      </c>
      <c r="E57" s="190">
        <f t="shared" ca="1" si="9"/>
        <v>0</v>
      </c>
      <c r="F57" s="190">
        <f t="shared" ca="1" si="9"/>
        <v>0</v>
      </c>
      <c r="G57" s="204">
        <f t="shared" ca="1" si="9"/>
        <v>0</v>
      </c>
      <c r="H57" s="227">
        <f t="shared" ca="1" si="9"/>
        <v>0</v>
      </c>
      <c r="I57" s="227">
        <f t="shared" ca="1" si="9"/>
        <v>0</v>
      </c>
      <c r="J57" s="227">
        <f t="shared" ca="1" si="9"/>
        <v>0</v>
      </c>
      <c r="K57" s="227">
        <f t="shared" ca="1" si="9"/>
        <v>0</v>
      </c>
      <c r="L57" s="227">
        <f t="shared" ca="1" si="9"/>
        <v>0</v>
      </c>
      <c r="M57" s="227" t="e">
        <f t="shared" ca="1" si="9"/>
        <v>#VALUE!</v>
      </c>
      <c r="N57" s="227" t="e">
        <f t="shared" ca="1" si="9"/>
        <v>#VALUE!</v>
      </c>
      <c r="O57" s="227" t="e">
        <f t="shared" ref="B57:Q73" ca="1" si="11">INDIRECT("Calc!R"&amp;ROW()+200&amp;"C"&amp;COLUMN(),0)</f>
        <v>#VALUE!</v>
      </c>
      <c r="P57" s="227" t="e">
        <f t="shared" ca="1" si="11"/>
        <v>#VALUE!</v>
      </c>
      <c r="Q57" s="227">
        <f t="shared" ca="1" si="11"/>
        <v>0</v>
      </c>
      <c r="R57" s="227">
        <f t="shared" ca="1" si="10"/>
        <v>0</v>
      </c>
      <c r="S57" s="226" t="str">
        <f t="shared" ca="1" si="10"/>
        <v/>
      </c>
      <c r="T57" s="225">
        <f t="shared" ca="1" si="10"/>
        <v>0</v>
      </c>
      <c r="U57" s="226">
        <f t="shared" ca="1" si="10"/>
        <v>0</v>
      </c>
      <c r="V57" s="221">
        <f t="shared" ca="1" si="10"/>
        <v>0</v>
      </c>
      <c r="W57" s="190">
        <f t="shared" ca="1" si="10"/>
        <v>0</v>
      </c>
      <c r="X57" s="190">
        <f t="shared" ca="1" si="10"/>
        <v>0</v>
      </c>
      <c r="Y57" s="244">
        <f t="shared" ca="1" si="10"/>
        <v>0</v>
      </c>
      <c r="Z57" s="191">
        <f t="shared" ca="1" si="10"/>
        <v>0</v>
      </c>
      <c r="AA57" s="257">
        <f t="shared" si="4"/>
        <v>5</v>
      </c>
      <c r="AB57" s="184"/>
      <c r="AC57" s="182"/>
      <c r="AD57" s="188"/>
      <c r="AE57" s="182"/>
      <c r="AF57" s="183"/>
      <c r="AG57" s="185"/>
      <c r="AH57" s="186"/>
      <c r="AI57" s="186"/>
      <c r="AJ57" s="186"/>
      <c r="AK57" s="183"/>
      <c r="AL57" s="181"/>
      <c r="AM57" s="205"/>
    </row>
    <row r="58" spans="1:43" ht="16.5" x14ac:dyDescent="0.2">
      <c r="A58" s="203"/>
      <c r="B58" s="190">
        <f t="shared" ca="1" si="11"/>
        <v>0</v>
      </c>
      <c r="C58" s="190">
        <f t="shared" ca="1" si="11"/>
        <v>0</v>
      </c>
      <c r="D58" s="190">
        <f t="shared" ca="1" si="11"/>
        <v>0</v>
      </c>
      <c r="E58" s="190">
        <f t="shared" ca="1" si="11"/>
        <v>0</v>
      </c>
      <c r="F58" s="190">
        <f t="shared" ca="1" si="11"/>
        <v>0</v>
      </c>
      <c r="G58" s="204">
        <f t="shared" ca="1" si="11"/>
        <v>0</v>
      </c>
      <c r="H58" s="227">
        <f t="shared" ca="1" si="11"/>
        <v>0</v>
      </c>
      <c r="I58" s="227">
        <f t="shared" ca="1" si="11"/>
        <v>0</v>
      </c>
      <c r="J58" s="227">
        <f t="shared" ca="1" si="11"/>
        <v>0</v>
      </c>
      <c r="K58" s="227">
        <f t="shared" ca="1" si="11"/>
        <v>0</v>
      </c>
      <c r="L58" s="227">
        <f t="shared" ca="1" si="11"/>
        <v>0</v>
      </c>
      <c r="M58" s="227" t="e">
        <f t="shared" ca="1" si="11"/>
        <v>#VALUE!</v>
      </c>
      <c r="N58" s="227" t="e">
        <f t="shared" ca="1" si="11"/>
        <v>#VALUE!</v>
      </c>
      <c r="O58" s="227" t="e">
        <f t="shared" ca="1" si="11"/>
        <v>#VALUE!</v>
      </c>
      <c r="P58" s="227" t="e">
        <f t="shared" ca="1" si="11"/>
        <v>#VALUE!</v>
      </c>
      <c r="Q58" s="227">
        <f t="shared" ca="1" si="11"/>
        <v>0</v>
      </c>
      <c r="R58" s="227">
        <f t="shared" ca="1" si="10"/>
        <v>0</v>
      </c>
      <c r="S58" s="226" t="str">
        <f t="shared" ca="1" si="10"/>
        <v/>
      </c>
      <c r="T58" s="225">
        <f t="shared" ca="1" si="10"/>
        <v>0</v>
      </c>
      <c r="U58" s="226">
        <f t="shared" ca="1" si="10"/>
        <v>0</v>
      </c>
      <c r="V58" s="221">
        <f t="shared" ca="1" si="10"/>
        <v>0</v>
      </c>
      <c r="W58" s="190">
        <f t="shared" ca="1" si="10"/>
        <v>0</v>
      </c>
      <c r="X58" s="190">
        <f t="shared" ca="1" si="10"/>
        <v>0</v>
      </c>
      <c r="Y58" s="244">
        <f t="shared" ca="1" si="10"/>
        <v>0</v>
      </c>
      <c r="Z58" s="191">
        <f t="shared" ca="1" si="10"/>
        <v>0</v>
      </c>
      <c r="AA58" s="257">
        <f t="shared" si="4"/>
        <v>5</v>
      </c>
      <c r="AB58" s="184"/>
      <c r="AC58" s="182"/>
      <c r="AD58" s="189"/>
      <c r="AE58" s="182"/>
      <c r="AF58" s="183"/>
      <c r="AG58" s="185"/>
      <c r="AH58" s="186"/>
      <c r="AI58" s="186"/>
      <c r="AJ58" s="186"/>
      <c r="AK58" s="183"/>
      <c r="AL58" s="181"/>
      <c r="AM58" s="205"/>
    </row>
    <row r="59" spans="1:43" ht="17.25" thickBot="1" x14ac:dyDescent="0.25">
      <c r="A59" s="206"/>
      <c r="B59" s="207">
        <f t="shared" ca="1" si="11"/>
        <v>0</v>
      </c>
      <c r="C59" s="207">
        <f t="shared" ca="1" si="11"/>
        <v>0</v>
      </c>
      <c r="D59" s="207">
        <f t="shared" ca="1" si="11"/>
        <v>0</v>
      </c>
      <c r="E59" s="207">
        <f t="shared" ca="1" si="11"/>
        <v>0</v>
      </c>
      <c r="F59" s="207">
        <f t="shared" ca="1" si="11"/>
        <v>0</v>
      </c>
      <c r="G59" s="208">
        <f t="shared" ca="1" si="11"/>
        <v>0</v>
      </c>
      <c r="H59" s="224">
        <f t="shared" ca="1" si="11"/>
        <v>0</v>
      </c>
      <c r="I59" s="224">
        <f t="shared" ca="1" si="11"/>
        <v>0</v>
      </c>
      <c r="J59" s="224">
        <f t="shared" ca="1" si="11"/>
        <v>0</v>
      </c>
      <c r="K59" s="224">
        <f t="shared" ca="1" si="11"/>
        <v>0</v>
      </c>
      <c r="L59" s="224">
        <f t="shared" ca="1" si="11"/>
        <v>0</v>
      </c>
      <c r="M59" s="224" t="e">
        <f t="shared" ca="1" si="11"/>
        <v>#VALUE!</v>
      </c>
      <c r="N59" s="224" t="e">
        <f t="shared" ca="1" si="11"/>
        <v>#VALUE!</v>
      </c>
      <c r="O59" s="224" t="e">
        <f t="shared" ca="1" si="11"/>
        <v>#VALUE!</v>
      </c>
      <c r="P59" s="224" t="e">
        <f t="shared" ca="1" si="11"/>
        <v>#VALUE!</v>
      </c>
      <c r="Q59" s="224">
        <f t="shared" ca="1" si="11"/>
        <v>0</v>
      </c>
      <c r="R59" s="224">
        <f t="shared" ca="1" si="10"/>
        <v>0</v>
      </c>
      <c r="S59" s="219" t="str">
        <f t="shared" ca="1" si="10"/>
        <v/>
      </c>
      <c r="T59" s="223">
        <f t="shared" ca="1" si="10"/>
        <v>0</v>
      </c>
      <c r="U59" s="219">
        <f t="shared" ca="1" si="10"/>
        <v>0</v>
      </c>
      <c r="V59" s="220">
        <f t="shared" ca="1" si="10"/>
        <v>0</v>
      </c>
      <c r="W59" s="207">
        <f t="shared" ca="1" si="10"/>
        <v>0</v>
      </c>
      <c r="X59" s="207">
        <f t="shared" ca="1" si="10"/>
        <v>0</v>
      </c>
      <c r="Y59" s="245">
        <f t="shared" ca="1" si="10"/>
        <v>0</v>
      </c>
      <c r="Z59" s="209">
        <f t="shared" ca="1" si="10"/>
        <v>0</v>
      </c>
      <c r="AA59" s="258">
        <f t="shared" si="4"/>
        <v>5</v>
      </c>
      <c r="AB59" s="184"/>
      <c r="AC59" s="182"/>
      <c r="AD59" s="188"/>
      <c r="AE59" s="182"/>
      <c r="AF59" s="183"/>
      <c r="AG59" s="185"/>
      <c r="AH59" s="186"/>
      <c r="AI59" s="186"/>
      <c r="AJ59" s="186"/>
      <c r="AK59" s="183"/>
      <c r="AL59" s="216"/>
      <c r="AM59" s="217"/>
      <c r="AN59" s="226" t="str">
        <f t="shared" ca="1" si="8"/>
        <v/>
      </c>
      <c r="AO59" s="226">
        <f t="shared" ca="1" si="8"/>
        <v>0</v>
      </c>
      <c r="AP59" s="226">
        <f t="shared" ca="1" si="8"/>
        <v>0</v>
      </c>
      <c r="AQ59" s="226">
        <f t="shared" ca="1" si="8"/>
        <v>0</v>
      </c>
    </row>
    <row r="60" spans="1:43" ht="16.5" x14ac:dyDescent="0.2">
      <c r="A60" s="192"/>
      <c r="B60" s="193">
        <f t="shared" ca="1" si="11"/>
        <v>0</v>
      </c>
      <c r="C60" s="193">
        <f t="shared" ca="1" si="11"/>
        <v>0</v>
      </c>
      <c r="D60" s="193">
        <f t="shared" ca="1" si="11"/>
        <v>0</v>
      </c>
      <c r="E60" s="193">
        <f t="shared" ca="1" si="11"/>
        <v>0</v>
      </c>
      <c r="F60" s="193">
        <f t="shared" ca="1" si="11"/>
        <v>0</v>
      </c>
      <c r="G60" s="194">
        <f t="shared" ca="1" si="11"/>
        <v>0</v>
      </c>
      <c r="H60" s="230">
        <f t="shared" ca="1" si="11"/>
        <v>0</v>
      </c>
      <c r="I60" s="230">
        <f t="shared" ca="1" si="11"/>
        <v>0</v>
      </c>
      <c r="J60" s="230">
        <f t="shared" ca="1" si="11"/>
        <v>0</v>
      </c>
      <c r="K60" s="230">
        <f t="shared" ca="1" si="11"/>
        <v>0</v>
      </c>
      <c r="L60" s="230">
        <f t="shared" ca="1" si="11"/>
        <v>0</v>
      </c>
      <c r="M60" s="230" t="e">
        <f t="shared" ca="1" si="11"/>
        <v>#VALUE!</v>
      </c>
      <c r="N60" s="230" t="e">
        <f t="shared" ca="1" si="11"/>
        <v>#VALUE!</v>
      </c>
      <c r="O60" s="230" t="e">
        <f t="shared" ca="1" si="11"/>
        <v>#VALUE!</v>
      </c>
      <c r="P60" s="230" t="e">
        <f t="shared" ca="1" si="11"/>
        <v>#VALUE!</v>
      </c>
      <c r="Q60" s="230">
        <f t="shared" ca="1" si="11"/>
        <v>0</v>
      </c>
      <c r="R60" s="230">
        <f t="shared" ca="1" si="10"/>
        <v>0</v>
      </c>
      <c r="S60" s="229" t="str">
        <f t="shared" ca="1" si="10"/>
        <v/>
      </c>
      <c r="T60" s="228">
        <f t="shared" ca="1" si="10"/>
        <v>0</v>
      </c>
      <c r="U60" s="229">
        <f t="shared" ca="1" si="10"/>
        <v>0</v>
      </c>
      <c r="V60" s="222">
        <f t="shared" ca="1" si="10"/>
        <v>0</v>
      </c>
      <c r="W60" s="193">
        <f t="shared" ca="1" si="10"/>
        <v>0</v>
      </c>
      <c r="X60" s="193">
        <f t="shared" ca="1" si="10"/>
        <v>0</v>
      </c>
      <c r="Y60" s="243">
        <f t="shared" ca="1" si="10"/>
        <v>0</v>
      </c>
      <c r="Z60" s="195">
        <f t="shared" ca="1" si="10"/>
        <v>0</v>
      </c>
      <c r="AA60" s="256">
        <f t="shared" si="4"/>
        <v>6</v>
      </c>
      <c r="AB60" s="218"/>
      <c r="AC60" s="196"/>
      <c r="AD60" s="197"/>
      <c r="AE60" s="196"/>
      <c r="AF60" s="198"/>
      <c r="AG60" s="199"/>
      <c r="AH60" s="200"/>
      <c r="AI60" s="200"/>
      <c r="AJ60" s="200"/>
      <c r="AK60" s="198"/>
      <c r="AL60" s="201"/>
      <c r="AM60" s="202"/>
    </row>
    <row r="61" spans="1:43" ht="16.5" x14ac:dyDescent="0.2">
      <c r="A61" s="203"/>
      <c r="B61" s="190">
        <f t="shared" ca="1" si="11"/>
        <v>0</v>
      </c>
      <c r="C61" s="190">
        <f t="shared" ca="1" si="11"/>
        <v>0</v>
      </c>
      <c r="D61" s="190">
        <f t="shared" ca="1" si="11"/>
        <v>0</v>
      </c>
      <c r="E61" s="190">
        <f t="shared" ca="1" si="11"/>
        <v>0</v>
      </c>
      <c r="F61" s="190">
        <f t="shared" ca="1" si="11"/>
        <v>0</v>
      </c>
      <c r="G61" s="204">
        <f t="shared" ca="1" si="11"/>
        <v>0</v>
      </c>
      <c r="H61" s="227">
        <f t="shared" ca="1" si="11"/>
        <v>0</v>
      </c>
      <c r="I61" s="227">
        <f t="shared" ca="1" si="11"/>
        <v>0</v>
      </c>
      <c r="J61" s="227">
        <f t="shared" ca="1" si="11"/>
        <v>0</v>
      </c>
      <c r="K61" s="227">
        <f t="shared" ca="1" si="11"/>
        <v>0</v>
      </c>
      <c r="L61" s="227">
        <f t="shared" ca="1" si="11"/>
        <v>0</v>
      </c>
      <c r="M61" s="227" t="e">
        <f t="shared" ca="1" si="11"/>
        <v>#VALUE!</v>
      </c>
      <c r="N61" s="227" t="e">
        <f t="shared" ca="1" si="11"/>
        <v>#VALUE!</v>
      </c>
      <c r="O61" s="227" t="e">
        <f t="shared" ca="1" si="11"/>
        <v>#VALUE!</v>
      </c>
      <c r="P61" s="227" t="e">
        <f t="shared" ca="1" si="11"/>
        <v>#VALUE!</v>
      </c>
      <c r="Q61" s="227">
        <f t="shared" ca="1" si="11"/>
        <v>0</v>
      </c>
      <c r="R61" s="227">
        <f t="shared" ca="1" si="10"/>
        <v>0</v>
      </c>
      <c r="S61" s="226" t="str">
        <f t="shared" ca="1" si="10"/>
        <v/>
      </c>
      <c r="T61" s="225">
        <f t="shared" ca="1" si="10"/>
        <v>0</v>
      </c>
      <c r="U61" s="226">
        <f t="shared" ca="1" si="10"/>
        <v>0</v>
      </c>
      <c r="V61" s="221">
        <f t="shared" ca="1" si="10"/>
        <v>0</v>
      </c>
      <c r="W61" s="190">
        <f t="shared" ca="1" si="10"/>
        <v>0</v>
      </c>
      <c r="X61" s="190">
        <f t="shared" ca="1" si="10"/>
        <v>0</v>
      </c>
      <c r="Y61" s="244">
        <f t="shared" ca="1" si="10"/>
        <v>0</v>
      </c>
      <c r="Z61" s="191">
        <f t="shared" ca="1" si="10"/>
        <v>0</v>
      </c>
      <c r="AA61" s="257">
        <f t="shared" si="4"/>
        <v>6</v>
      </c>
      <c r="AB61" s="184"/>
      <c r="AC61" s="182"/>
      <c r="AD61" s="189"/>
      <c r="AE61" s="182"/>
      <c r="AF61" s="183"/>
      <c r="AG61" s="185"/>
      <c r="AH61" s="186"/>
      <c r="AI61" s="186"/>
      <c r="AJ61" s="186"/>
      <c r="AK61" s="183"/>
      <c r="AL61" s="181"/>
      <c r="AM61" s="205"/>
      <c r="AO61" s="238"/>
      <c r="AP61" s="238"/>
    </row>
    <row r="62" spans="1:43" ht="16.5" x14ac:dyDescent="0.2">
      <c r="A62" s="203"/>
      <c r="B62" s="190">
        <f t="shared" ca="1" si="11"/>
        <v>0</v>
      </c>
      <c r="C62" s="190">
        <f t="shared" ca="1" si="11"/>
        <v>0</v>
      </c>
      <c r="D62" s="190">
        <f t="shared" ca="1" si="11"/>
        <v>0</v>
      </c>
      <c r="E62" s="190">
        <f t="shared" ca="1" si="11"/>
        <v>0</v>
      </c>
      <c r="F62" s="190">
        <f t="shared" ca="1" si="11"/>
        <v>0</v>
      </c>
      <c r="G62" s="204">
        <f t="shared" ca="1" si="11"/>
        <v>0</v>
      </c>
      <c r="H62" s="227">
        <f t="shared" ca="1" si="11"/>
        <v>0</v>
      </c>
      <c r="I62" s="227">
        <f t="shared" ca="1" si="11"/>
        <v>0</v>
      </c>
      <c r="J62" s="227">
        <f t="shared" ca="1" si="11"/>
        <v>0</v>
      </c>
      <c r="K62" s="227">
        <f t="shared" ca="1" si="11"/>
        <v>0</v>
      </c>
      <c r="L62" s="227">
        <f t="shared" ca="1" si="11"/>
        <v>0</v>
      </c>
      <c r="M62" s="227" t="e">
        <f t="shared" ca="1" si="11"/>
        <v>#VALUE!</v>
      </c>
      <c r="N62" s="227" t="e">
        <f t="shared" ca="1" si="11"/>
        <v>#VALUE!</v>
      </c>
      <c r="O62" s="227" t="e">
        <f t="shared" ca="1" si="11"/>
        <v>#VALUE!</v>
      </c>
      <c r="P62" s="227" t="e">
        <f t="shared" ca="1" si="11"/>
        <v>#VALUE!</v>
      </c>
      <c r="Q62" s="227">
        <f t="shared" ca="1" si="11"/>
        <v>0</v>
      </c>
      <c r="R62" s="227">
        <f t="shared" ca="1" si="10"/>
        <v>0</v>
      </c>
      <c r="S62" s="226" t="str">
        <f t="shared" ca="1" si="10"/>
        <v/>
      </c>
      <c r="T62" s="225">
        <f t="shared" ca="1" si="10"/>
        <v>0</v>
      </c>
      <c r="U62" s="226">
        <f t="shared" ca="1" si="10"/>
        <v>0</v>
      </c>
      <c r="V62" s="221">
        <f t="shared" ca="1" si="10"/>
        <v>0</v>
      </c>
      <c r="W62" s="190">
        <f t="shared" ca="1" si="10"/>
        <v>0</v>
      </c>
      <c r="X62" s="190">
        <f t="shared" ca="1" si="10"/>
        <v>0</v>
      </c>
      <c r="Y62" s="244">
        <f t="shared" ca="1" si="10"/>
        <v>0</v>
      </c>
      <c r="Z62" s="191">
        <f t="shared" ca="1" si="10"/>
        <v>0</v>
      </c>
      <c r="AA62" s="257">
        <f t="shared" si="4"/>
        <v>6</v>
      </c>
      <c r="AB62" s="184"/>
      <c r="AC62" s="182"/>
      <c r="AD62" s="189"/>
      <c r="AE62" s="182"/>
      <c r="AF62" s="183"/>
      <c r="AG62" s="185"/>
      <c r="AH62" s="186"/>
      <c r="AI62" s="186"/>
      <c r="AJ62" s="186"/>
      <c r="AK62" s="183"/>
      <c r="AL62" s="181"/>
      <c r="AM62" s="205"/>
    </row>
    <row r="63" spans="1:43" ht="16.5" x14ac:dyDescent="0.2">
      <c r="A63" s="203"/>
      <c r="B63" s="190">
        <f t="shared" ca="1" si="11"/>
        <v>0</v>
      </c>
      <c r="C63" s="190">
        <f t="shared" ca="1" si="11"/>
        <v>0</v>
      </c>
      <c r="D63" s="190">
        <f t="shared" ca="1" si="11"/>
        <v>0</v>
      </c>
      <c r="E63" s="190">
        <f t="shared" ca="1" si="11"/>
        <v>0</v>
      </c>
      <c r="F63" s="190">
        <f t="shared" ca="1" si="11"/>
        <v>0</v>
      </c>
      <c r="G63" s="204">
        <f t="shared" ca="1" si="11"/>
        <v>0</v>
      </c>
      <c r="H63" s="227">
        <f t="shared" ca="1" si="11"/>
        <v>0</v>
      </c>
      <c r="I63" s="227">
        <f t="shared" ca="1" si="11"/>
        <v>0</v>
      </c>
      <c r="J63" s="227">
        <f t="shared" ca="1" si="11"/>
        <v>0</v>
      </c>
      <c r="K63" s="227">
        <f t="shared" ca="1" si="11"/>
        <v>0</v>
      </c>
      <c r="L63" s="227">
        <f t="shared" ca="1" si="11"/>
        <v>0</v>
      </c>
      <c r="M63" s="227" t="e">
        <f t="shared" ca="1" si="11"/>
        <v>#VALUE!</v>
      </c>
      <c r="N63" s="227" t="e">
        <f t="shared" ca="1" si="11"/>
        <v>#VALUE!</v>
      </c>
      <c r="O63" s="227" t="e">
        <f t="shared" ca="1" si="11"/>
        <v>#VALUE!</v>
      </c>
      <c r="P63" s="227" t="e">
        <f t="shared" ca="1" si="11"/>
        <v>#VALUE!</v>
      </c>
      <c r="Q63" s="227">
        <f t="shared" ca="1" si="11"/>
        <v>0</v>
      </c>
      <c r="R63" s="227">
        <f t="shared" ca="1" si="10"/>
        <v>0</v>
      </c>
      <c r="S63" s="226" t="str">
        <f t="shared" ca="1" si="10"/>
        <v/>
      </c>
      <c r="T63" s="225">
        <f t="shared" ca="1" si="10"/>
        <v>0</v>
      </c>
      <c r="U63" s="226">
        <f t="shared" ca="1" si="10"/>
        <v>0</v>
      </c>
      <c r="V63" s="221">
        <f t="shared" ca="1" si="10"/>
        <v>0</v>
      </c>
      <c r="W63" s="190">
        <f t="shared" ca="1" si="10"/>
        <v>0</v>
      </c>
      <c r="X63" s="190">
        <f t="shared" ca="1" si="10"/>
        <v>0</v>
      </c>
      <c r="Y63" s="244">
        <f t="shared" ca="1" si="10"/>
        <v>0</v>
      </c>
      <c r="Z63" s="191">
        <f t="shared" ca="1" si="10"/>
        <v>0</v>
      </c>
      <c r="AA63" s="257">
        <f t="shared" si="4"/>
        <v>6</v>
      </c>
      <c r="AB63" s="184"/>
      <c r="AC63" s="182"/>
      <c r="AD63" s="189"/>
      <c r="AE63" s="182"/>
      <c r="AF63" s="183"/>
      <c r="AG63" s="185"/>
      <c r="AH63" s="186"/>
      <c r="AI63" s="186"/>
      <c r="AJ63" s="186"/>
      <c r="AK63" s="183"/>
      <c r="AL63" s="181"/>
      <c r="AM63" s="205"/>
      <c r="AO63" s="239"/>
      <c r="AP63" s="239"/>
    </row>
    <row r="64" spans="1:43" ht="16.5" x14ac:dyDescent="0.2">
      <c r="A64" s="203"/>
      <c r="B64" s="190">
        <f t="shared" ca="1" si="11"/>
        <v>0</v>
      </c>
      <c r="C64" s="190">
        <f t="shared" ca="1" si="11"/>
        <v>0</v>
      </c>
      <c r="D64" s="190">
        <f t="shared" ca="1" si="11"/>
        <v>0</v>
      </c>
      <c r="E64" s="190">
        <f t="shared" ca="1" si="11"/>
        <v>0</v>
      </c>
      <c r="F64" s="190">
        <f t="shared" ca="1" si="11"/>
        <v>0</v>
      </c>
      <c r="G64" s="204">
        <f t="shared" ca="1" si="11"/>
        <v>0</v>
      </c>
      <c r="H64" s="227">
        <f t="shared" ca="1" si="11"/>
        <v>0</v>
      </c>
      <c r="I64" s="227">
        <f t="shared" ca="1" si="11"/>
        <v>0</v>
      </c>
      <c r="J64" s="227">
        <f t="shared" ca="1" si="11"/>
        <v>0</v>
      </c>
      <c r="K64" s="227">
        <f t="shared" ca="1" si="11"/>
        <v>0</v>
      </c>
      <c r="L64" s="227">
        <f t="shared" ca="1" si="11"/>
        <v>0</v>
      </c>
      <c r="M64" s="227" t="e">
        <f t="shared" ca="1" si="11"/>
        <v>#VALUE!</v>
      </c>
      <c r="N64" s="227" t="e">
        <f t="shared" ca="1" si="11"/>
        <v>#VALUE!</v>
      </c>
      <c r="O64" s="227" t="e">
        <f t="shared" ca="1" si="11"/>
        <v>#VALUE!</v>
      </c>
      <c r="P64" s="227" t="e">
        <f t="shared" ca="1" si="11"/>
        <v>#VALUE!</v>
      </c>
      <c r="Q64" s="227">
        <f t="shared" ca="1" si="11"/>
        <v>0</v>
      </c>
      <c r="R64" s="227">
        <f t="shared" ca="1" si="10"/>
        <v>0</v>
      </c>
      <c r="S64" s="226" t="str">
        <f t="shared" ca="1" si="10"/>
        <v/>
      </c>
      <c r="T64" s="225">
        <f t="shared" ca="1" si="10"/>
        <v>0</v>
      </c>
      <c r="U64" s="226">
        <f t="shared" ca="1" si="10"/>
        <v>0</v>
      </c>
      <c r="V64" s="221">
        <f t="shared" ca="1" si="10"/>
        <v>0</v>
      </c>
      <c r="W64" s="190">
        <f t="shared" ca="1" si="10"/>
        <v>0</v>
      </c>
      <c r="X64" s="190">
        <f t="shared" ca="1" si="10"/>
        <v>0</v>
      </c>
      <c r="Y64" s="244">
        <f t="shared" ca="1" si="10"/>
        <v>0</v>
      </c>
      <c r="Z64" s="191">
        <f t="shared" ca="1" si="10"/>
        <v>0</v>
      </c>
      <c r="AA64" s="257">
        <f t="shared" si="4"/>
        <v>6</v>
      </c>
      <c r="AB64" s="184"/>
      <c r="AC64" s="182"/>
      <c r="AD64" s="189"/>
      <c r="AE64" s="182"/>
      <c r="AF64" s="183"/>
      <c r="AG64" s="185"/>
      <c r="AH64" s="186"/>
      <c r="AI64" s="186"/>
      <c r="AJ64" s="186"/>
      <c r="AK64" s="183"/>
      <c r="AL64" s="181"/>
      <c r="AM64" s="205"/>
    </row>
    <row r="65" spans="1:43" ht="16.5" x14ac:dyDescent="0.2">
      <c r="A65" s="203"/>
      <c r="B65" s="190">
        <f t="shared" ca="1" si="11"/>
        <v>0</v>
      </c>
      <c r="C65" s="190">
        <f t="shared" ca="1" si="11"/>
        <v>0</v>
      </c>
      <c r="D65" s="190">
        <f t="shared" ca="1" si="11"/>
        <v>0</v>
      </c>
      <c r="E65" s="190">
        <f t="shared" ca="1" si="11"/>
        <v>0</v>
      </c>
      <c r="F65" s="190">
        <f t="shared" ca="1" si="11"/>
        <v>0</v>
      </c>
      <c r="G65" s="204">
        <f t="shared" ca="1" si="11"/>
        <v>0</v>
      </c>
      <c r="H65" s="227">
        <f t="shared" ca="1" si="11"/>
        <v>0</v>
      </c>
      <c r="I65" s="227">
        <f t="shared" ca="1" si="11"/>
        <v>0</v>
      </c>
      <c r="J65" s="227">
        <f t="shared" ca="1" si="11"/>
        <v>0</v>
      </c>
      <c r="K65" s="227">
        <f t="shared" ca="1" si="11"/>
        <v>0</v>
      </c>
      <c r="L65" s="227">
        <f t="shared" ca="1" si="11"/>
        <v>0</v>
      </c>
      <c r="M65" s="227" t="e">
        <f t="shared" ca="1" si="11"/>
        <v>#VALUE!</v>
      </c>
      <c r="N65" s="227" t="e">
        <f t="shared" ca="1" si="11"/>
        <v>#VALUE!</v>
      </c>
      <c r="O65" s="227" t="e">
        <f t="shared" ca="1" si="11"/>
        <v>#VALUE!</v>
      </c>
      <c r="P65" s="227" t="e">
        <f t="shared" ca="1" si="11"/>
        <v>#VALUE!</v>
      </c>
      <c r="Q65" s="227">
        <f t="shared" ca="1" si="11"/>
        <v>0</v>
      </c>
      <c r="R65" s="227">
        <f t="shared" ca="1" si="10"/>
        <v>0</v>
      </c>
      <c r="S65" s="226" t="str">
        <f t="shared" ca="1" si="10"/>
        <v/>
      </c>
      <c r="T65" s="225">
        <f t="shared" ca="1" si="10"/>
        <v>0</v>
      </c>
      <c r="U65" s="226">
        <f t="shared" ca="1" si="10"/>
        <v>0</v>
      </c>
      <c r="V65" s="221">
        <f t="shared" ca="1" si="10"/>
        <v>0</v>
      </c>
      <c r="W65" s="190">
        <f t="shared" ca="1" si="10"/>
        <v>0</v>
      </c>
      <c r="X65" s="190">
        <f t="shared" ca="1" si="10"/>
        <v>0</v>
      </c>
      <c r="Y65" s="244">
        <f t="shared" ca="1" si="10"/>
        <v>0</v>
      </c>
      <c r="Z65" s="191">
        <f t="shared" ca="1" si="10"/>
        <v>0</v>
      </c>
      <c r="AA65" s="257">
        <f t="shared" si="4"/>
        <v>6</v>
      </c>
      <c r="AB65" s="184"/>
      <c r="AC65" s="182"/>
      <c r="AD65" s="189"/>
      <c r="AE65" s="182"/>
      <c r="AF65" s="183"/>
      <c r="AG65" s="185"/>
      <c r="AH65" s="186"/>
      <c r="AI65" s="186"/>
      <c r="AJ65" s="186"/>
      <c r="AK65" s="183"/>
      <c r="AL65" s="181"/>
      <c r="AM65" s="205"/>
    </row>
    <row r="66" spans="1:43" ht="16.5" x14ac:dyDescent="0.2">
      <c r="A66" s="203"/>
      <c r="B66" s="190">
        <f t="shared" ca="1" si="11"/>
        <v>0</v>
      </c>
      <c r="C66" s="190">
        <f t="shared" ca="1" si="11"/>
        <v>0</v>
      </c>
      <c r="D66" s="190">
        <f t="shared" ca="1" si="11"/>
        <v>0</v>
      </c>
      <c r="E66" s="190">
        <f t="shared" ca="1" si="11"/>
        <v>0</v>
      </c>
      <c r="F66" s="190">
        <f t="shared" ca="1" si="11"/>
        <v>0</v>
      </c>
      <c r="G66" s="204">
        <f t="shared" ca="1" si="11"/>
        <v>0</v>
      </c>
      <c r="H66" s="227">
        <f t="shared" ca="1" si="11"/>
        <v>0</v>
      </c>
      <c r="I66" s="227">
        <f t="shared" ca="1" si="11"/>
        <v>0</v>
      </c>
      <c r="J66" s="227">
        <f t="shared" ca="1" si="11"/>
        <v>0</v>
      </c>
      <c r="K66" s="227">
        <f t="shared" ca="1" si="11"/>
        <v>0</v>
      </c>
      <c r="L66" s="227">
        <f t="shared" ca="1" si="11"/>
        <v>0</v>
      </c>
      <c r="M66" s="227" t="e">
        <f t="shared" ca="1" si="11"/>
        <v>#VALUE!</v>
      </c>
      <c r="N66" s="227" t="e">
        <f t="shared" ca="1" si="11"/>
        <v>#VALUE!</v>
      </c>
      <c r="O66" s="227" t="e">
        <f t="shared" ca="1" si="11"/>
        <v>#VALUE!</v>
      </c>
      <c r="P66" s="227" t="e">
        <f t="shared" ca="1" si="11"/>
        <v>#VALUE!</v>
      </c>
      <c r="Q66" s="227">
        <f t="shared" ca="1" si="11"/>
        <v>0</v>
      </c>
      <c r="R66" s="227">
        <f t="shared" ca="1" si="10"/>
        <v>0</v>
      </c>
      <c r="S66" s="226" t="str">
        <f t="shared" ca="1" si="10"/>
        <v/>
      </c>
      <c r="T66" s="225">
        <f t="shared" ca="1" si="10"/>
        <v>0</v>
      </c>
      <c r="U66" s="226">
        <f t="shared" ca="1" si="10"/>
        <v>0</v>
      </c>
      <c r="V66" s="221">
        <f t="shared" ca="1" si="10"/>
        <v>0</v>
      </c>
      <c r="W66" s="190">
        <f t="shared" ca="1" si="10"/>
        <v>0</v>
      </c>
      <c r="X66" s="190">
        <f t="shared" ca="1" si="10"/>
        <v>0</v>
      </c>
      <c r="Y66" s="244">
        <f t="shared" ca="1" si="10"/>
        <v>0</v>
      </c>
      <c r="Z66" s="191">
        <f t="shared" ca="1" si="10"/>
        <v>0</v>
      </c>
      <c r="AA66" s="257">
        <f t="shared" si="4"/>
        <v>6</v>
      </c>
      <c r="AB66" s="184"/>
      <c r="AC66" s="182"/>
      <c r="AD66" s="188"/>
      <c r="AE66" s="182"/>
      <c r="AF66" s="183"/>
      <c r="AG66" s="185"/>
      <c r="AH66" s="186"/>
      <c r="AI66" s="186"/>
      <c r="AJ66" s="186"/>
      <c r="AK66" s="183"/>
      <c r="AL66" s="181"/>
      <c r="AM66" s="205"/>
    </row>
    <row r="67" spans="1:43" ht="16.5" x14ac:dyDescent="0.2">
      <c r="A67" s="203"/>
      <c r="B67" s="190">
        <f t="shared" ca="1" si="11"/>
        <v>0</v>
      </c>
      <c r="C67" s="190">
        <f t="shared" ca="1" si="11"/>
        <v>0</v>
      </c>
      <c r="D67" s="190">
        <f t="shared" ca="1" si="11"/>
        <v>0</v>
      </c>
      <c r="E67" s="190">
        <f t="shared" ca="1" si="11"/>
        <v>0</v>
      </c>
      <c r="F67" s="190">
        <f t="shared" ca="1" si="11"/>
        <v>0</v>
      </c>
      <c r="G67" s="204">
        <f t="shared" ca="1" si="11"/>
        <v>0</v>
      </c>
      <c r="H67" s="227">
        <f t="shared" ca="1" si="11"/>
        <v>0</v>
      </c>
      <c r="I67" s="227">
        <f t="shared" ca="1" si="11"/>
        <v>0</v>
      </c>
      <c r="J67" s="227">
        <f t="shared" ca="1" si="11"/>
        <v>0</v>
      </c>
      <c r="K67" s="227">
        <f t="shared" ca="1" si="11"/>
        <v>0</v>
      </c>
      <c r="L67" s="227">
        <f t="shared" ca="1" si="11"/>
        <v>0</v>
      </c>
      <c r="M67" s="227" t="e">
        <f t="shared" ca="1" si="11"/>
        <v>#VALUE!</v>
      </c>
      <c r="N67" s="227" t="e">
        <f t="shared" ca="1" si="11"/>
        <v>#VALUE!</v>
      </c>
      <c r="O67" s="227" t="e">
        <f t="shared" ca="1" si="11"/>
        <v>#VALUE!</v>
      </c>
      <c r="P67" s="227" t="e">
        <f t="shared" ca="1" si="11"/>
        <v>#VALUE!</v>
      </c>
      <c r="Q67" s="227">
        <f t="shared" ca="1" si="11"/>
        <v>0</v>
      </c>
      <c r="R67" s="227">
        <f t="shared" ca="1" si="10"/>
        <v>0</v>
      </c>
      <c r="S67" s="226" t="str">
        <f t="shared" ca="1" si="10"/>
        <v/>
      </c>
      <c r="T67" s="225">
        <f t="shared" ca="1" si="10"/>
        <v>0</v>
      </c>
      <c r="U67" s="226">
        <f t="shared" ca="1" si="10"/>
        <v>0</v>
      </c>
      <c r="V67" s="221">
        <f t="shared" ca="1" si="10"/>
        <v>0</v>
      </c>
      <c r="W67" s="190">
        <f t="shared" ca="1" si="10"/>
        <v>0</v>
      </c>
      <c r="X67" s="190">
        <f t="shared" ca="1" si="10"/>
        <v>0</v>
      </c>
      <c r="Y67" s="244">
        <f t="shared" ca="1" si="10"/>
        <v>0</v>
      </c>
      <c r="Z67" s="191">
        <f t="shared" ca="1" si="10"/>
        <v>0</v>
      </c>
      <c r="AA67" s="257">
        <f t="shared" si="4"/>
        <v>6</v>
      </c>
      <c r="AB67" s="184"/>
      <c r="AC67" s="182"/>
      <c r="AD67" s="189"/>
      <c r="AE67" s="182"/>
      <c r="AF67" s="183"/>
      <c r="AG67" s="185"/>
      <c r="AH67" s="186"/>
      <c r="AI67" s="186"/>
      <c r="AJ67" s="186"/>
      <c r="AK67" s="183"/>
      <c r="AL67" s="181"/>
      <c r="AM67" s="205"/>
    </row>
    <row r="68" spans="1:43" ht="16.5" x14ac:dyDescent="0.2">
      <c r="A68" s="203"/>
      <c r="B68" s="190">
        <f t="shared" ca="1" si="11"/>
        <v>0</v>
      </c>
      <c r="C68" s="190">
        <f t="shared" ca="1" si="11"/>
        <v>0</v>
      </c>
      <c r="D68" s="190">
        <f t="shared" ca="1" si="11"/>
        <v>0</v>
      </c>
      <c r="E68" s="190">
        <f t="shared" ca="1" si="11"/>
        <v>0</v>
      </c>
      <c r="F68" s="190">
        <f t="shared" ca="1" si="11"/>
        <v>0</v>
      </c>
      <c r="G68" s="204">
        <f t="shared" ca="1" si="11"/>
        <v>0</v>
      </c>
      <c r="H68" s="227">
        <f t="shared" ca="1" si="11"/>
        <v>0</v>
      </c>
      <c r="I68" s="227">
        <f t="shared" ca="1" si="11"/>
        <v>0</v>
      </c>
      <c r="J68" s="227">
        <f t="shared" ca="1" si="11"/>
        <v>0</v>
      </c>
      <c r="K68" s="227">
        <f t="shared" ca="1" si="11"/>
        <v>0</v>
      </c>
      <c r="L68" s="227">
        <f t="shared" ca="1" si="11"/>
        <v>0</v>
      </c>
      <c r="M68" s="227" t="e">
        <f t="shared" ca="1" si="11"/>
        <v>#VALUE!</v>
      </c>
      <c r="N68" s="227" t="e">
        <f t="shared" ca="1" si="11"/>
        <v>#VALUE!</v>
      </c>
      <c r="O68" s="227" t="e">
        <f t="shared" ca="1" si="11"/>
        <v>#VALUE!</v>
      </c>
      <c r="P68" s="227" t="e">
        <f t="shared" ca="1" si="11"/>
        <v>#VALUE!</v>
      </c>
      <c r="Q68" s="227">
        <f t="shared" ca="1" si="11"/>
        <v>0</v>
      </c>
      <c r="R68" s="227">
        <f t="shared" ca="1" si="10"/>
        <v>0</v>
      </c>
      <c r="S68" s="226" t="str">
        <f t="shared" ca="1" si="10"/>
        <v/>
      </c>
      <c r="T68" s="225">
        <f t="shared" ca="1" si="10"/>
        <v>0</v>
      </c>
      <c r="U68" s="226">
        <f t="shared" ca="1" si="10"/>
        <v>0</v>
      </c>
      <c r="V68" s="221">
        <f t="shared" ca="1" si="10"/>
        <v>0</v>
      </c>
      <c r="W68" s="190">
        <f t="shared" ca="1" si="10"/>
        <v>0</v>
      </c>
      <c r="X68" s="190">
        <f t="shared" ca="1" si="10"/>
        <v>0</v>
      </c>
      <c r="Y68" s="244">
        <f t="shared" ca="1" si="10"/>
        <v>0</v>
      </c>
      <c r="Z68" s="191">
        <f t="shared" ca="1" si="10"/>
        <v>0</v>
      </c>
      <c r="AA68" s="257">
        <f t="shared" si="4"/>
        <v>6</v>
      </c>
      <c r="AB68" s="184"/>
      <c r="AC68" s="182"/>
      <c r="AD68" s="188"/>
      <c r="AE68" s="182"/>
      <c r="AF68" s="183"/>
      <c r="AG68" s="185"/>
      <c r="AH68" s="186"/>
      <c r="AI68" s="186"/>
      <c r="AJ68" s="186"/>
      <c r="AK68" s="183"/>
      <c r="AL68" s="181"/>
      <c r="AM68" s="205"/>
    </row>
    <row r="69" spans="1:43" ht="17.25" thickBot="1" x14ac:dyDescent="0.25">
      <c r="A69" s="206"/>
      <c r="B69" s="207">
        <f t="shared" ca="1" si="11"/>
        <v>0</v>
      </c>
      <c r="C69" s="207">
        <f t="shared" ca="1" si="11"/>
        <v>0</v>
      </c>
      <c r="D69" s="207">
        <f t="shared" ca="1" si="11"/>
        <v>0</v>
      </c>
      <c r="E69" s="207">
        <f t="shared" ca="1" si="11"/>
        <v>0</v>
      </c>
      <c r="F69" s="207">
        <f t="shared" ca="1" si="11"/>
        <v>0</v>
      </c>
      <c r="G69" s="208">
        <f t="shared" ca="1" si="11"/>
        <v>0</v>
      </c>
      <c r="H69" s="224">
        <f t="shared" ca="1" si="11"/>
        <v>0</v>
      </c>
      <c r="I69" s="224">
        <f t="shared" ca="1" si="11"/>
        <v>0</v>
      </c>
      <c r="J69" s="224">
        <f t="shared" ca="1" si="11"/>
        <v>0</v>
      </c>
      <c r="K69" s="224">
        <f t="shared" ca="1" si="11"/>
        <v>0</v>
      </c>
      <c r="L69" s="224">
        <f t="shared" ca="1" si="11"/>
        <v>0</v>
      </c>
      <c r="M69" s="224" t="e">
        <f t="shared" ca="1" si="11"/>
        <v>#VALUE!</v>
      </c>
      <c r="N69" s="224" t="e">
        <f t="shared" ca="1" si="11"/>
        <v>#VALUE!</v>
      </c>
      <c r="O69" s="224" t="e">
        <f t="shared" ca="1" si="11"/>
        <v>#VALUE!</v>
      </c>
      <c r="P69" s="224" t="e">
        <f t="shared" ca="1" si="11"/>
        <v>#VALUE!</v>
      </c>
      <c r="Q69" s="224">
        <f t="shared" ca="1" si="11"/>
        <v>0</v>
      </c>
      <c r="R69" s="224">
        <f t="shared" ca="1" si="10"/>
        <v>0</v>
      </c>
      <c r="S69" s="219" t="str">
        <f t="shared" ca="1" si="10"/>
        <v/>
      </c>
      <c r="T69" s="223">
        <f t="shared" ca="1" si="10"/>
        <v>0</v>
      </c>
      <c r="U69" s="219">
        <f t="shared" ca="1" si="10"/>
        <v>0</v>
      </c>
      <c r="V69" s="220">
        <f t="shared" ca="1" si="10"/>
        <v>0</v>
      </c>
      <c r="W69" s="207">
        <f t="shared" ca="1" si="10"/>
        <v>0</v>
      </c>
      <c r="X69" s="207">
        <f t="shared" ca="1" si="10"/>
        <v>0</v>
      </c>
      <c r="Y69" s="245">
        <f t="shared" ca="1" si="10"/>
        <v>0</v>
      </c>
      <c r="Z69" s="209">
        <f t="shared" ca="1" si="10"/>
        <v>0</v>
      </c>
      <c r="AA69" s="258">
        <f t="shared" si="4"/>
        <v>6</v>
      </c>
      <c r="AB69" s="210"/>
      <c r="AC69" s="211"/>
      <c r="AD69" s="212"/>
      <c r="AE69" s="211"/>
      <c r="AF69" s="213"/>
      <c r="AG69" s="214"/>
      <c r="AH69" s="215"/>
      <c r="AI69" s="215"/>
      <c r="AJ69" s="215"/>
      <c r="AK69" s="213"/>
      <c r="AL69" s="216"/>
      <c r="AM69" s="217"/>
      <c r="AN69" s="226" t="str">
        <f t="shared" ca="1" si="8"/>
        <v/>
      </c>
      <c r="AO69" s="226">
        <f t="shared" ca="1" si="8"/>
        <v>0</v>
      </c>
      <c r="AP69" s="226">
        <f t="shared" ca="1" si="8"/>
        <v>0</v>
      </c>
      <c r="AQ69" s="226">
        <f t="shared" ca="1" si="8"/>
        <v>0</v>
      </c>
    </row>
    <row r="70" spans="1:43" ht="16.5" x14ac:dyDescent="0.2">
      <c r="A70" s="192"/>
      <c r="B70" s="193">
        <f t="shared" ca="1" si="11"/>
        <v>0</v>
      </c>
      <c r="C70" s="193">
        <f t="shared" ca="1" si="11"/>
        <v>0</v>
      </c>
      <c r="D70" s="193">
        <f t="shared" ca="1" si="11"/>
        <v>0</v>
      </c>
      <c r="E70" s="193">
        <f t="shared" ca="1" si="11"/>
        <v>0</v>
      </c>
      <c r="F70" s="193">
        <f t="shared" ca="1" si="11"/>
        <v>0</v>
      </c>
      <c r="G70" s="194">
        <f t="shared" ca="1" si="11"/>
        <v>0</v>
      </c>
      <c r="H70" s="230">
        <f t="shared" ca="1" si="11"/>
        <v>0</v>
      </c>
      <c r="I70" s="230">
        <f t="shared" ca="1" si="11"/>
        <v>0</v>
      </c>
      <c r="J70" s="230">
        <f t="shared" ca="1" si="11"/>
        <v>0</v>
      </c>
      <c r="K70" s="230">
        <f t="shared" ca="1" si="11"/>
        <v>0</v>
      </c>
      <c r="L70" s="230">
        <f t="shared" ca="1" si="11"/>
        <v>0</v>
      </c>
      <c r="M70" s="230" t="e">
        <f t="shared" ca="1" si="11"/>
        <v>#VALUE!</v>
      </c>
      <c r="N70" s="230" t="e">
        <f t="shared" ca="1" si="11"/>
        <v>#VALUE!</v>
      </c>
      <c r="O70" s="230" t="e">
        <f t="shared" ca="1" si="11"/>
        <v>#VALUE!</v>
      </c>
      <c r="P70" s="230" t="e">
        <f t="shared" ca="1" si="11"/>
        <v>#VALUE!</v>
      </c>
      <c r="Q70" s="230">
        <f t="shared" ca="1" si="11"/>
        <v>0</v>
      </c>
      <c r="R70" s="230">
        <f t="shared" ca="1" si="10"/>
        <v>0</v>
      </c>
      <c r="S70" s="229" t="str">
        <f t="shared" ca="1" si="10"/>
        <v/>
      </c>
      <c r="T70" s="228">
        <f t="shared" ca="1" si="10"/>
        <v>0</v>
      </c>
      <c r="U70" s="229">
        <f t="shared" ca="1" si="10"/>
        <v>0</v>
      </c>
      <c r="V70" s="222">
        <f t="shared" ca="1" si="10"/>
        <v>0</v>
      </c>
      <c r="W70" s="193">
        <f t="shared" ca="1" si="10"/>
        <v>0</v>
      </c>
      <c r="X70" s="193">
        <f t="shared" ca="1" si="10"/>
        <v>0</v>
      </c>
      <c r="Y70" s="243">
        <f t="shared" ca="1" si="10"/>
        <v>0</v>
      </c>
      <c r="Z70" s="195">
        <f t="shared" ca="1" si="10"/>
        <v>0</v>
      </c>
      <c r="AA70" s="256">
        <f t="shared" si="4"/>
        <v>7</v>
      </c>
      <c r="AB70" s="218"/>
      <c r="AC70" s="196"/>
      <c r="AD70" s="197"/>
      <c r="AE70" s="196"/>
      <c r="AF70" s="198"/>
      <c r="AG70" s="199"/>
      <c r="AH70" s="200"/>
      <c r="AI70" s="200"/>
      <c r="AJ70" s="200"/>
      <c r="AK70" s="198"/>
      <c r="AL70" s="201"/>
      <c r="AM70" s="202"/>
    </row>
    <row r="71" spans="1:43" ht="16.5" x14ac:dyDescent="0.2">
      <c r="A71" s="203"/>
      <c r="B71" s="190">
        <f t="shared" ca="1" si="11"/>
        <v>0</v>
      </c>
      <c r="C71" s="190">
        <f t="shared" ca="1" si="11"/>
        <v>0</v>
      </c>
      <c r="D71" s="190">
        <f t="shared" ca="1" si="11"/>
        <v>0</v>
      </c>
      <c r="E71" s="190">
        <f t="shared" ca="1" si="11"/>
        <v>0</v>
      </c>
      <c r="F71" s="190">
        <f t="shared" ca="1" si="11"/>
        <v>0</v>
      </c>
      <c r="G71" s="204">
        <f t="shared" ca="1" si="11"/>
        <v>0</v>
      </c>
      <c r="H71" s="227">
        <f t="shared" ca="1" si="11"/>
        <v>0</v>
      </c>
      <c r="I71" s="227">
        <f t="shared" ca="1" si="11"/>
        <v>0</v>
      </c>
      <c r="J71" s="227">
        <f t="shared" ca="1" si="11"/>
        <v>0</v>
      </c>
      <c r="K71" s="227">
        <f t="shared" ca="1" si="11"/>
        <v>0</v>
      </c>
      <c r="L71" s="227">
        <f t="shared" ca="1" si="11"/>
        <v>0</v>
      </c>
      <c r="M71" s="227" t="e">
        <f t="shared" ca="1" si="11"/>
        <v>#VALUE!</v>
      </c>
      <c r="N71" s="227" t="e">
        <f t="shared" ca="1" si="11"/>
        <v>#VALUE!</v>
      </c>
      <c r="O71" s="227" t="e">
        <f t="shared" ca="1" si="11"/>
        <v>#VALUE!</v>
      </c>
      <c r="P71" s="227" t="e">
        <f t="shared" ca="1" si="11"/>
        <v>#VALUE!</v>
      </c>
      <c r="Q71" s="227">
        <f t="shared" ca="1" si="11"/>
        <v>0</v>
      </c>
      <c r="R71" s="227">
        <f t="shared" ca="1" si="10"/>
        <v>0</v>
      </c>
      <c r="S71" s="226" t="str">
        <f t="shared" ca="1" si="10"/>
        <v/>
      </c>
      <c r="T71" s="225">
        <f t="shared" ca="1" si="10"/>
        <v>0</v>
      </c>
      <c r="U71" s="226">
        <f t="shared" ca="1" si="10"/>
        <v>0</v>
      </c>
      <c r="V71" s="221">
        <f t="shared" ca="1" si="10"/>
        <v>0</v>
      </c>
      <c r="W71" s="190">
        <f t="shared" ca="1" si="10"/>
        <v>0</v>
      </c>
      <c r="X71" s="190">
        <f t="shared" ca="1" si="10"/>
        <v>0</v>
      </c>
      <c r="Y71" s="244">
        <f t="shared" ca="1" si="10"/>
        <v>0</v>
      </c>
      <c r="Z71" s="191">
        <f t="shared" ca="1" si="10"/>
        <v>0</v>
      </c>
      <c r="AA71" s="257">
        <f t="shared" si="4"/>
        <v>7</v>
      </c>
      <c r="AB71" s="184"/>
      <c r="AC71" s="182"/>
      <c r="AD71" s="189"/>
      <c r="AE71" s="182"/>
      <c r="AF71" s="183"/>
      <c r="AG71" s="185"/>
      <c r="AH71" s="186"/>
      <c r="AI71" s="186"/>
      <c r="AJ71" s="186"/>
      <c r="AK71" s="183"/>
      <c r="AL71" s="181"/>
      <c r="AM71" s="205"/>
      <c r="AO71" s="238"/>
      <c r="AP71" s="238"/>
    </row>
    <row r="72" spans="1:43" ht="16.5" x14ac:dyDescent="0.2">
      <c r="A72" s="203"/>
      <c r="B72" s="190">
        <f t="shared" ca="1" si="11"/>
        <v>0</v>
      </c>
      <c r="C72" s="190">
        <f t="shared" ca="1" si="11"/>
        <v>0</v>
      </c>
      <c r="D72" s="190">
        <f t="shared" ca="1" si="11"/>
        <v>0</v>
      </c>
      <c r="E72" s="190">
        <f t="shared" ca="1" si="11"/>
        <v>0</v>
      </c>
      <c r="F72" s="190">
        <f t="shared" ca="1" si="11"/>
        <v>0</v>
      </c>
      <c r="G72" s="204">
        <f t="shared" ca="1" si="11"/>
        <v>0</v>
      </c>
      <c r="H72" s="227">
        <f t="shared" ca="1" si="11"/>
        <v>0</v>
      </c>
      <c r="I72" s="227">
        <f t="shared" ca="1" si="11"/>
        <v>0</v>
      </c>
      <c r="J72" s="227">
        <f t="shared" ca="1" si="11"/>
        <v>0</v>
      </c>
      <c r="K72" s="227">
        <f t="shared" ca="1" si="11"/>
        <v>0</v>
      </c>
      <c r="L72" s="227">
        <f t="shared" ca="1" si="11"/>
        <v>0</v>
      </c>
      <c r="M72" s="227" t="e">
        <f t="shared" ca="1" si="11"/>
        <v>#VALUE!</v>
      </c>
      <c r="N72" s="227" t="e">
        <f t="shared" ca="1" si="11"/>
        <v>#VALUE!</v>
      </c>
      <c r="O72" s="227" t="e">
        <f t="shared" ca="1" si="11"/>
        <v>#VALUE!</v>
      </c>
      <c r="P72" s="227" t="e">
        <f t="shared" ca="1" si="11"/>
        <v>#VALUE!</v>
      </c>
      <c r="Q72" s="227">
        <f t="shared" ca="1" si="11"/>
        <v>0</v>
      </c>
      <c r="R72" s="227">
        <f t="shared" ca="1" si="10"/>
        <v>0</v>
      </c>
      <c r="S72" s="226" t="str">
        <f t="shared" ca="1" si="10"/>
        <v/>
      </c>
      <c r="T72" s="225">
        <f t="shared" ca="1" si="10"/>
        <v>0</v>
      </c>
      <c r="U72" s="226">
        <f t="shared" ca="1" si="10"/>
        <v>0</v>
      </c>
      <c r="V72" s="221">
        <f t="shared" ca="1" si="10"/>
        <v>0</v>
      </c>
      <c r="W72" s="190">
        <f t="shared" ca="1" si="10"/>
        <v>0</v>
      </c>
      <c r="X72" s="190">
        <f t="shared" ca="1" si="10"/>
        <v>0</v>
      </c>
      <c r="Y72" s="244">
        <f t="shared" ca="1" si="10"/>
        <v>0</v>
      </c>
      <c r="Z72" s="191">
        <f t="shared" ca="1" si="10"/>
        <v>0</v>
      </c>
      <c r="AA72" s="257">
        <f t="shared" si="4"/>
        <v>7</v>
      </c>
      <c r="AB72" s="184"/>
      <c r="AC72" s="182"/>
      <c r="AD72" s="189"/>
      <c r="AE72" s="182"/>
      <c r="AF72" s="183"/>
      <c r="AG72" s="185"/>
      <c r="AH72" s="186"/>
      <c r="AI72" s="186"/>
      <c r="AJ72" s="186"/>
      <c r="AK72" s="183"/>
      <c r="AL72" s="181"/>
      <c r="AM72" s="205"/>
    </row>
    <row r="73" spans="1:43" ht="16.5" x14ac:dyDescent="0.2">
      <c r="A73" s="203"/>
      <c r="B73" s="190">
        <f t="shared" ca="1" si="11"/>
        <v>0</v>
      </c>
      <c r="C73" s="190">
        <f t="shared" ca="1" si="11"/>
        <v>0</v>
      </c>
      <c r="D73" s="190">
        <f t="shared" ca="1" si="11"/>
        <v>0</v>
      </c>
      <c r="E73" s="190">
        <f t="shared" ca="1" si="11"/>
        <v>0</v>
      </c>
      <c r="F73" s="190">
        <f t="shared" ca="1" si="11"/>
        <v>0</v>
      </c>
      <c r="G73" s="204">
        <f t="shared" ca="1" si="11"/>
        <v>0</v>
      </c>
      <c r="H73" s="227">
        <f t="shared" ca="1" si="11"/>
        <v>0</v>
      </c>
      <c r="I73" s="227">
        <f t="shared" ca="1" si="11"/>
        <v>0</v>
      </c>
      <c r="J73" s="227">
        <f t="shared" ca="1" si="11"/>
        <v>0</v>
      </c>
      <c r="K73" s="227">
        <f t="shared" ca="1" si="11"/>
        <v>0</v>
      </c>
      <c r="L73" s="227">
        <f t="shared" ca="1" si="11"/>
        <v>0</v>
      </c>
      <c r="M73" s="227" t="e">
        <f t="shared" ca="1" si="11"/>
        <v>#VALUE!</v>
      </c>
      <c r="N73" s="227" t="e">
        <f t="shared" ref="B73:Q89" ca="1" si="12">INDIRECT("Calc!R"&amp;ROW()+200&amp;"C"&amp;COLUMN(),0)</f>
        <v>#VALUE!</v>
      </c>
      <c r="O73" s="227" t="e">
        <f t="shared" ca="1" si="12"/>
        <v>#VALUE!</v>
      </c>
      <c r="P73" s="227" t="e">
        <f t="shared" ca="1" si="12"/>
        <v>#VALUE!</v>
      </c>
      <c r="Q73" s="227">
        <f t="shared" ca="1" si="12"/>
        <v>0</v>
      </c>
      <c r="R73" s="227">
        <f t="shared" ca="1" si="10"/>
        <v>0</v>
      </c>
      <c r="S73" s="226" t="str">
        <f t="shared" ca="1" si="10"/>
        <v/>
      </c>
      <c r="T73" s="225">
        <f t="shared" ca="1" si="10"/>
        <v>0</v>
      </c>
      <c r="U73" s="226">
        <f t="shared" ca="1" si="10"/>
        <v>0</v>
      </c>
      <c r="V73" s="221">
        <f t="shared" ca="1" si="10"/>
        <v>0</v>
      </c>
      <c r="W73" s="190">
        <f t="shared" ca="1" si="10"/>
        <v>0</v>
      </c>
      <c r="X73" s="190">
        <f t="shared" ca="1" si="10"/>
        <v>0</v>
      </c>
      <c r="Y73" s="244">
        <f t="shared" ca="1" si="10"/>
        <v>0</v>
      </c>
      <c r="Z73" s="191">
        <f t="shared" ca="1" si="10"/>
        <v>0</v>
      </c>
      <c r="AA73" s="257">
        <f t="shared" si="4"/>
        <v>7</v>
      </c>
      <c r="AB73" s="184"/>
      <c r="AC73" s="182"/>
      <c r="AD73" s="189"/>
      <c r="AE73" s="182"/>
      <c r="AF73" s="183"/>
      <c r="AG73" s="185"/>
      <c r="AH73" s="186"/>
      <c r="AI73" s="186"/>
      <c r="AJ73" s="186"/>
      <c r="AK73" s="183"/>
      <c r="AL73" s="181"/>
      <c r="AM73" s="205"/>
      <c r="AO73" s="239"/>
      <c r="AP73" s="239"/>
    </row>
    <row r="74" spans="1:43" ht="16.5" x14ac:dyDescent="0.2">
      <c r="A74" s="203"/>
      <c r="B74" s="190">
        <f t="shared" ca="1" si="12"/>
        <v>0</v>
      </c>
      <c r="C74" s="190">
        <f t="shared" ca="1" si="12"/>
        <v>0</v>
      </c>
      <c r="D74" s="190">
        <f t="shared" ca="1" si="12"/>
        <v>0</v>
      </c>
      <c r="E74" s="190">
        <f t="shared" ca="1" si="12"/>
        <v>0</v>
      </c>
      <c r="F74" s="190">
        <f t="shared" ca="1" si="12"/>
        <v>0</v>
      </c>
      <c r="G74" s="204">
        <f t="shared" ca="1" si="12"/>
        <v>0</v>
      </c>
      <c r="H74" s="227">
        <f t="shared" ca="1" si="12"/>
        <v>0</v>
      </c>
      <c r="I74" s="227">
        <f t="shared" ca="1" si="12"/>
        <v>0</v>
      </c>
      <c r="J74" s="227">
        <f t="shared" ca="1" si="12"/>
        <v>0</v>
      </c>
      <c r="K74" s="227">
        <f t="shared" ca="1" si="12"/>
        <v>0</v>
      </c>
      <c r="L74" s="227">
        <f t="shared" ca="1" si="12"/>
        <v>0</v>
      </c>
      <c r="M74" s="227" t="e">
        <f t="shared" ca="1" si="12"/>
        <v>#VALUE!</v>
      </c>
      <c r="N74" s="227" t="e">
        <f t="shared" ca="1" si="12"/>
        <v>#VALUE!</v>
      </c>
      <c r="O74" s="227" t="e">
        <f t="shared" ca="1" si="12"/>
        <v>#VALUE!</v>
      </c>
      <c r="P74" s="227" t="e">
        <f t="shared" ca="1" si="12"/>
        <v>#VALUE!</v>
      </c>
      <c r="Q74" s="227">
        <f t="shared" ca="1" si="12"/>
        <v>0</v>
      </c>
      <c r="R74" s="227">
        <f t="shared" ca="1" si="10"/>
        <v>0</v>
      </c>
      <c r="S74" s="226" t="str">
        <f t="shared" ca="1" si="10"/>
        <v/>
      </c>
      <c r="T74" s="225">
        <f t="shared" ca="1" si="10"/>
        <v>0</v>
      </c>
      <c r="U74" s="226">
        <f t="shared" ca="1" si="10"/>
        <v>0</v>
      </c>
      <c r="V74" s="221">
        <f t="shared" ca="1" si="10"/>
        <v>0</v>
      </c>
      <c r="W74" s="190">
        <f t="shared" ca="1" si="10"/>
        <v>0</v>
      </c>
      <c r="X74" s="190">
        <f t="shared" ca="1" si="10"/>
        <v>0</v>
      </c>
      <c r="Y74" s="244">
        <f t="shared" ca="1" si="10"/>
        <v>0</v>
      </c>
      <c r="Z74" s="191">
        <f t="shared" ca="1" si="10"/>
        <v>0</v>
      </c>
      <c r="AA74" s="257">
        <f t="shared" ref="AA74:AA89" si="13">MIN(8,MAX(0,INT(ROW()/10)))</f>
        <v>7</v>
      </c>
      <c r="AB74" s="184"/>
      <c r="AC74" s="182"/>
      <c r="AD74" s="189"/>
      <c r="AE74" s="182"/>
      <c r="AF74" s="183"/>
      <c r="AG74" s="185"/>
      <c r="AH74" s="186"/>
      <c r="AI74" s="186"/>
      <c r="AJ74" s="186"/>
      <c r="AK74" s="183"/>
      <c r="AL74" s="181"/>
      <c r="AM74" s="205"/>
    </row>
    <row r="75" spans="1:43" ht="16.5" x14ac:dyDescent="0.2">
      <c r="A75" s="203"/>
      <c r="B75" s="190">
        <f t="shared" ca="1" si="12"/>
        <v>0</v>
      </c>
      <c r="C75" s="190">
        <f t="shared" ca="1" si="12"/>
        <v>0</v>
      </c>
      <c r="D75" s="190">
        <f t="shared" ca="1" si="12"/>
        <v>0</v>
      </c>
      <c r="E75" s="190">
        <f t="shared" ca="1" si="12"/>
        <v>0</v>
      </c>
      <c r="F75" s="190">
        <f t="shared" ca="1" si="12"/>
        <v>0</v>
      </c>
      <c r="G75" s="204">
        <f t="shared" ca="1" si="12"/>
        <v>0</v>
      </c>
      <c r="H75" s="227">
        <f t="shared" ca="1" si="12"/>
        <v>0</v>
      </c>
      <c r="I75" s="227">
        <f t="shared" ca="1" si="12"/>
        <v>0</v>
      </c>
      <c r="J75" s="227">
        <f t="shared" ca="1" si="12"/>
        <v>0</v>
      </c>
      <c r="K75" s="227">
        <f t="shared" ca="1" si="12"/>
        <v>0</v>
      </c>
      <c r="L75" s="227">
        <f t="shared" ca="1" si="12"/>
        <v>0</v>
      </c>
      <c r="M75" s="227" t="e">
        <f t="shared" ca="1" si="12"/>
        <v>#VALUE!</v>
      </c>
      <c r="N75" s="227" t="e">
        <f t="shared" ca="1" si="12"/>
        <v>#VALUE!</v>
      </c>
      <c r="O75" s="227" t="e">
        <f t="shared" ca="1" si="12"/>
        <v>#VALUE!</v>
      </c>
      <c r="P75" s="227" t="e">
        <f t="shared" ca="1" si="12"/>
        <v>#VALUE!</v>
      </c>
      <c r="Q75" s="227">
        <f t="shared" ca="1" si="12"/>
        <v>0</v>
      </c>
      <c r="R75" s="227">
        <f t="shared" ca="1" si="10"/>
        <v>0</v>
      </c>
      <c r="S75" s="226" t="str">
        <f t="shared" ca="1" si="10"/>
        <v/>
      </c>
      <c r="T75" s="225">
        <f t="shared" ca="1" si="10"/>
        <v>0</v>
      </c>
      <c r="U75" s="226">
        <f t="shared" ca="1" si="10"/>
        <v>0</v>
      </c>
      <c r="V75" s="221">
        <f t="shared" ca="1" si="10"/>
        <v>0</v>
      </c>
      <c r="W75" s="190">
        <f t="shared" ca="1" si="10"/>
        <v>0</v>
      </c>
      <c r="X75" s="190">
        <f t="shared" ca="1" si="10"/>
        <v>0</v>
      </c>
      <c r="Y75" s="244">
        <f t="shared" ca="1" si="10"/>
        <v>0</v>
      </c>
      <c r="Z75" s="191">
        <f t="shared" ca="1" si="10"/>
        <v>0</v>
      </c>
      <c r="AA75" s="257">
        <f t="shared" si="13"/>
        <v>7</v>
      </c>
      <c r="AB75" s="184"/>
      <c r="AC75" s="182"/>
      <c r="AD75" s="189"/>
      <c r="AE75" s="182"/>
      <c r="AF75" s="183"/>
      <c r="AG75" s="185"/>
      <c r="AH75" s="186"/>
      <c r="AI75" s="186"/>
      <c r="AJ75" s="186"/>
      <c r="AK75" s="183"/>
      <c r="AL75" s="181"/>
      <c r="AM75" s="205"/>
    </row>
    <row r="76" spans="1:43" ht="16.5" x14ac:dyDescent="0.2">
      <c r="A76" s="203"/>
      <c r="B76" s="190">
        <f t="shared" ca="1" si="12"/>
        <v>0</v>
      </c>
      <c r="C76" s="190">
        <f t="shared" ca="1" si="12"/>
        <v>0</v>
      </c>
      <c r="D76" s="190">
        <f t="shared" ca="1" si="12"/>
        <v>0</v>
      </c>
      <c r="E76" s="190">
        <f t="shared" ca="1" si="12"/>
        <v>0</v>
      </c>
      <c r="F76" s="190">
        <f t="shared" ca="1" si="12"/>
        <v>0</v>
      </c>
      <c r="G76" s="204">
        <f t="shared" ca="1" si="12"/>
        <v>0</v>
      </c>
      <c r="H76" s="227">
        <f t="shared" ca="1" si="12"/>
        <v>0</v>
      </c>
      <c r="I76" s="227">
        <f t="shared" ca="1" si="12"/>
        <v>0</v>
      </c>
      <c r="J76" s="227">
        <f t="shared" ca="1" si="12"/>
        <v>0</v>
      </c>
      <c r="K76" s="227">
        <f t="shared" ca="1" si="12"/>
        <v>0</v>
      </c>
      <c r="L76" s="227">
        <f t="shared" ca="1" si="12"/>
        <v>0</v>
      </c>
      <c r="M76" s="227" t="e">
        <f t="shared" ca="1" si="12"/>
        <v>#VALUE!</v>
      </c>
      <c r="N76" s="227" t="e">
        <f t="shared" ca="1" si="12"/>
        <v>#VALUE!</v>
      </c>
      <c r="O76" s="227" t="e">
        <f t="shared" ca="1" si="12"/>
        <v>#VALUE!</v>
      </c>
      <c r="P76" s="227" t="e">
        <f t="shared" ca="1" si="12"/>
        <v>#VALUE!</v>
      </c>
      <c r="Q76" s="227">
        <f t="shared" ca="1" si="12"/>
        <v>0</v>
      </c>
      <c r="R76" s="227">
        <f t="shared" ca="1" si="10"/>
        <v>0</v>
      </c>
      <c r="S76" s="226" t="str">
        <f t="shared" ca="1" si="10"/>
        <v/>
      </c>
      <c r="T76" s="225">
        <f t="shared" ca="1" si="10"/>
        <v>0</v>
      </c>
      <c r="U76" s="226">
        <f t="shared" ca="1" si="10"/>
        <v>0</v>
      </c>
      <c r="V76" s="221">
        <f t="shared" ca="1" si="10"/>
        <v>0</v>
      </c>
      <c r="W76" s="190">
        <f t="shared" ca="1" si="10"/>
        <v>0</v>
      </c>
      <c r="X76" s="190">
        <f t="shared" ca="1" si="10"/>
        <v>0</v>
      </c>
      <c r="Y76" s="244">
        <f t="shared" ca="1" si="10"/>
        <v>0</v>
      </c>
      <c r="Z76" s="191">
        <f t="shared" ca="1" si="10"/>
        <v>0</v>
      </c>
      <c r="AA76" s="257">
        <f t="shared" si="13"/>
        <v>7</v>
      </c>
      <c r="AB76" s="184"/>
      <c r="AC76" s="182"/>
      <c r="AD76" s="188"/>
      <c r="AE76" s="182"/>
      <c r="AF76" s="183"/>
      <c r="AG76" s="185"/>
      <c r="AH76" s="186"/>
      <c r="AI76" s="186"/>
      <c r="AJ76" s="186"/>
      <c r="AK76" s="183"/>
      <c r="AL76" s="181"/>
      <c r="AM76" s="205"/>
    </row>
    <row r="77" spans="1:43" ht="16.5" x14ac:dyDescent="0.2">
      <c r="A77" s="203"/>
      <c r="B77" s="190">
        <f t="shared" ca="1" si="12"/>
        <v>0</v>
      </c>
      <c r="C77" s="190">
        <f t="shared" ca="1" si="12"/>
        <v>0</v>
      </c>
      <c r="D77" s="190">
        <f t="shared" ca="1" si="12"/>
        <v>0</v>
      </c>
      <c r="E77" s="190">
        <f t="shared" ca="1" si="12"/>
        <v>0</v>
      </c>
      <c r="F77" s="190">
        <f t="shared" ca="1" si="12"/>
        <v>0</v>
      </c>
      <c r="G77" s="204">
        <f t="shared" ca="1" si="12"/>
        <v>0</v>
      </c>
      <c r="H77" s="227">
        <f t="shared" ca="1" si="12"/>
        <v>0</v>
      </c>
      <c r="I77" s="227">
        <f t="shared" ca="1" si="12"/>
        <v>0</v>
      </c>
      <c r="J77" s="227">
        <f t="shared" ca="1" si="12"/>
        <v>0</v>
      </c>
      <c r="K77" s="227">
        <f t="shared" ca="1" si="12"/>
        <v>0</v>
      </c>
      <c r="L77" s="227">
        <f t="shared" ca="1" si="12"/>
        <v>0</v>
      </c>
      <c r="M77" s="227" t="e">
        <f t="shared" ca="1" si="12"/>
        <v>#VALUE!</v>
      </c>
      <c r="N77" s="227" t="e">
        <f t="shared" ca="1" si="12"/>
        <v>#VALUE!</v>
      </c>
      <c r="O77" s="227" t="e">
        <f t="shared" ca="1" si="12"/>
        <v>#VALUE!</v>
      </c>
      <c r="P77" s="227" t="e">
        <f t="shared" ca="1" si="12"/>
        <v>#VALUE!</v>
      </c>
      <c r="Q77" s="227">
        <f t="shared" ca="1" si="12"/>
        <v>0</v>
      </c>
      <c r="R77" s="227">
        <f t="shared" ca="1" si="10"/>
        <v>0</v>
      </c>
      <c r="S77" s="226" t="str">
        <f t="shared" ca="1" si="10"/>
        <v/>
      </c>
      <c r="T77" s="225">
        <f t="shared" ca="1" si="10"/>
        <v>0</v>
      </c>
      <c r="U77" s="226">
        <f t="shared" ca="1" si="10"/>
        <v>0</v>
      </c>
      <c r="V77" s="221">
        <f t="shared" ca="1" si="10"/>
        <v>0</v>
      </c>
      <c r="W77" s="190">
        <f t="shared" ca="1" si="10"/>
        <v>0</v>
      </c>
      <c r="X77" s="190">
        <f t="shared" ca="1" si="10"/>
        <v>0</v>
      </c>
      <c r="Y77" s="244">
        <f t="shared" ca="1" si="10"/>
        <v>0</v>
      </c>
      <c r="Z77" s="191">
        <f t="shared" ca="1" si="10"/>
        <v>0</v>
      </c>
      <c r="AA77" s="257">
        <f t="shared" si="13"/>
        <v>7</v>
      </c>
      <c r="AB77" s="184"/>
      <c r="AC77" s="182"/>
      <c r="AD77" s="189"/>
      <c r="AE77" s="182"/>
      <c r="AF77" s="183"/>
      <c r="AG77" s="185"/>
      <c r="AH77" s="186"/>
      <c r="AI77" s="186"/>
      <c r="AJ77" s="186"/>
      <c r="AK77" s="183"/>
      <c r="AL77" s="181"/>
      <c r="AM77" s="205"/>
    </row>
    <row r="78" spans="1:43" ht="16.5" x14ac:dyDescent="0.2">
      <c r="A78" s="203"/>
      <c r="B78" s="190">
        <f t="shared" ca="1" si="12"/>
        <v>0</v>
      </c>
      <c r="C78" s="190">
        <f t="shared" ca="1" si="12"/>
        <v>0</v>
      </c>
      <c r="D78" s="190">
        <f t="shared" ca="1" si="12"/>
        <v>0</v>
      </c>
      <c r="E78" s="190">
        <f t="shared" ca="1" si="12"/>
        <v>0</v>
      </c>
      <c r="F78" s="190">
        <f t="shared" ca="1" si="12"/>
        <v>0</v>
      </c>
      <c r="G78" s="204">
        <f t="shared" ca="1" si="12"/>
        <v>0</v>
      </c>
      <c r="H78" s="227">
        <f t="shared" ca="1" si="12"/>
        <v>0</v>
      </c>
      <c r="I78" s="227">
        <f t="shared" ca="1" si="12"/>
        <v>0</v>
      </c>
      <c r="J78" s="227">
        <f t="shared" ca="1" si="12"/>
        <v>0</v>
      </c>
      <c r="K78" s="227">
        <f t="shared" ca="1" si="12"/>
        <v>0</v>
      </c>
      <c r="L78" s="227">
        <f t="shared" ca="1" si="12"/>
        <v>0</v>
      </c>
      <c r="M78" s="227" t="e">
        <f t="shared" ca="1" si="12"/>
        <v>#VALUE!</v>
      </c>
      <c r="N78" s="227" t="e">
        <f t="shared" ca="1" si="12"/>
        <v>#VALUE!</v>
      </c>
      <c r="O78" s="227" t="e">
        <f t="shared" ca="1" si="12"/>
        <v>#VALUE!</v>
      </c>
      <c r="P78" s="227" t="e">
        <f t="shared" ca="1" si="12"/>
        <v>#VALUE!</v>
      </c>
      <c r="Q78" s="227">
        <f t="shared" ca="1" si="12"/>
        <v>0</v>
      </c>
      <c r="R78" s="227">
        <f t="shared" ca="1" si="10"/>
        <v>0</v>
      </c>
      <c r="S78" s="226" t="str">
        <f t="shared" ca="1" si="10"/>
        <v/>
      </c>
      <c r="T78" s="225">
        <f t="shared" ca="1" si="10"/>
        <v>0</v>
      </c>
      <c r="U78" s="226">
        <f t="shared" ca="1" si="10"/>
        <v>0</v>
      </c>
      <c r="V78" s="221">
        <f t="shared" ca="1" si="10"/>
        <v>0</v>
      </c>
      <c r="W78" s="190">
        <f t="shared" ca="1" si="10"/>
        <v>0</v>
      </c>
      <c r="X78" s="190">
        <f t="shared" ca="1" si="10"/>
        <v>0</v>
      </c>
      <c r="Y78" s="244">
        <f t="shared" ca="1" si="10"/>
        <v>0</v>
      </c>
      <c r="Z78" s="191">
        <f t="shared" ca="1" si="10"/>
        <v>0</v>
      </c>
      <c r="AA78" s="257">
        <f t="shared" si="13"/>
        <v>7</v>
      </c>
      <c r="AB78" s="184"/>
      <c r="AC78" s="182"/>
      <c r="AD78" s="188"/>
      <c r="AE78" s="182"/>
      <c r="AF78" s="183"/>
      <c r="AG78" s="185"/>
      <c r="AH78" s="186"/>
      <c r="AI78" s="186"/>
      <c r="AJ78" s="186"/>
      <c r="AK78" s="183"/>
      <c r="AL78" s="181"/>
      <c r="AM78" s="205"/>
    </row>
    <row r="79" spans="1:43" ht="17.25" thickBot="1" x14ac:dyDescent="0.25">
      <c r="A79" s="206"/>
      <c r="B79" s="207">
        <f t="shared" ca="1" si="12"/>
        <v>0</v>
      </c>
      <c r="C79" s="207">
        <f t="shared" ca="1" si="12"/>
        <v>0</v>
      </c>
      <c r="D79" s="207">
        <f t="shared" ca="1" si="12"/>
        <v>0</v>
      </c>
      <c r="E79" s="207">
        <f t="shared" ca="1" si="12"/>
        <v>0</v>
      </c>
      <c r="F79" s="207">
        <f t="shared" ca="1" si="12"/>
        <v>0</v>
      </c>
      <c r="G79" s="208">
        <f t="shared" ca="1" si="12"/>
        <v>0</v>
      </c>
      <c r="H79" s="224">
        <f t="shared" ca="1" si="12"/>
        <v>0</v>
      </c>
      <c r="I79" s="224">
        <f t="shared" ca="1" si="12"/>
        <v>0</v>
      </c>
      <c r="J79" s="224">
        <f t="shared" ca="1" si="12"/>
        <v>0</v>
      </c>
      <c r="K79" s="224">
        <f t="shared" ca="1" si="12"/>
        <v>0</v>
      </c>
      <c r="L79" s="224">
        <f t="shared" ca="1" si="12"/>
        <v>0</v>
      </c>
      <c r="M79" s="224" t="e">
        <f t="shared" ca="1" si="12"/>
        <v>#VALUE!</v>
      </c>
      <c r="N79" s="224" t="e">
        <f t="shared" ca="1" si="12"/>
        <v>#VALUE!</v>
      </c>
      <c r="O79" s="224" t="e">
        <f t="shared" ca="1" si="12"/>
        <v>#VALUE!</v>
      </c>
      <c r="P79" s="224" t="e">
        <f t="shared" ca="1" si="12"/>
        <v>#VALUE!</v>
      </c>
      <c r="Q79" s="224">
        <f t="shared" ca="1" si="12"/>
        <v>0</v>
      </c>
      <c r="R79" s="224">
        <f t="shared" ca="1" si="10"/>
        <v>0</v>
      </c>
      <c r="S79" s="219" t="str">
        <f t="shared" ca="1" si="10"/>
        <v/>
      </c>
      <c r="T79" s="223">
        <f t="shared" ca="1" si="10"/>
        <v>0</v>
      </c>
      <c r="U79" s="219">
        <f t="shared" ca="1" si="10"/>
        <v>0</v>
      </c>
      <c r="V79" s="220">
        <f t="shared" ca="1" si="10"/>
        <v>0</v>
      </c>
      <c r="W79" s="207">
        <f t="shared" ca="1" si="10"/>
        <v>0</v>
      </c>
      <c r="X79" s="207">
        <f t="shared" ca="1" si="10"/>
        <v>0</v>
      </c>
      <c r="Y79" s="245">
        <f t="shared" ca="1" si="10"/>
        <v>0</v>
      </c>
      <c r="Z79" s="209">
        <f t="shared" ca="1" si="10"/>
        <v>0</v>
      </c>
      <c r="AA79" s="258">
        <f t="shared" si="13"/>
        <v>7</v>
      </c>
      <c r="AB79" s="210"/>
      <c r="AC79" s="211"/>
      <c r="AD79" s="212"/>
      <c r="AE79" s="211"/>
      <c r="AF79" s="213"/>
      <c r="AG79" s="214"/>
      <c r="AH79" s="215"/>
      <c r="AI79" s="215"/>
      <c r="AJ79" s="215"/>
      <c r="AK79" s="213"/>
      <c r="AL79" s="216"/>
      <c r="AM79" s="217"/>
      <c r="AN79" s="226" t="str">
        <f t="shared" ca="1" si="8"/>
        <v/>
      </c>
      <c r="AO79" s="226">
        <f t="shared" ca="1" si="8"/>
        <v>0</v>
      </c>
      <c r="AP79" s="226">
        <f t="shared" ca="1" si="8"/>
        <v>0</v>
      </c>
      <c r="AQ79" s="226">
        <f t="shared" ca="1" si="8"/>
        <v>0</v>
      </c>
    </row>
    <row r="80" spans="1:43" ht="16.5" x14ac:dyDescent="0.2">
      <c r="A80" s="192"/>
      <c r="B80" s="193">
        <f t="shared" ca="1" si="12"/>
        <v>0</v>
      </c>
      <c r="C80" s="193">
        <f t="shared" ca="1" si="12"/>
        <v>0</v>
      </c>
      <c r="D80" s="193">
        <f t="shared" ca="1" si="12"/>
        <v>0</v>
      </c>
      <c r="E80" s="193">
        <f t="shared" ca="1" si="12"/>
        <v>0</v>
      </c>
      <c r="F80" s="193">
        <f t="shared" ca="1" si="12"/>
        <v>0</v>
      </c>
      <c r="G80" s="194">
        <f t="shared" ca="1" si="12"/>
        <v>0</v>
      </c>
      <c r="H80" s="230">
        <f t="shared" ca="1" si="12"/>
        <v>0</v>
      </c>
      <c r="I80" s="230">
        <f t="shared" ca="1" si="12"/>
        <v>0</v>
      </c>
      <c r="J80" s="230">
        <f t="shared" ca="1" si="12"/>
        <v>0</v>
      </c>
      <c r="K80" s="230">
        <f t="shared" ca="1" si="12"/>
        <v>0</v>
      </c>
      <c r="L80" s="230">
        <f t="shared" ca="1" si="12"/>
        <v>0</v>
      </c>
      <c r="M80" s="230" t="e">
        <f t="shared" ca="1" si="12"/>
        <v>#VALUE!</v>
      </c>
      <c r="N80" s="230" t="e">
        <f t="shared" ca="1" si="12"/>
        <v>#VALUE!</v>
      </c>
      <c r="O80" s="230" t="e">
        <f t="shared" ca="1" si="12"/>
        <v>#VALUE!</v>
      </c>
      <c r="P80" s="230" t="e">
        <f t="shared" ca="1" si="12"/>
        <v>#VALUE!</v>
      </c>
      <c r="Q80" s="230">
        <f t="shared" ca="1" si="12"/>
        <v>0</v>
      </c>
      <c r="R80" s="230">
        <f t="shared" ca="1" si="10"/>
        <v>0</v>
      </c>
      <c r="S80" s="229" t="str">
        <f t="shared" ca="1" si="10"/>
        <v/>
      </c>
      <c r="T80" s="228">
        <f t="shared" ca="1" si="10"/>
        <v>0</v>
      </c>
      <c r="U80" s="229">
        <f t="shared" ca="1" si="10"/>
        <v>0</v>
      </c>
      <c r="V80" s="222">
        <f t="shared" ca="1" si="10"/>
        <v>0</v>
      </c>
      <c r="W80" s="193">
        <f t="shared" ca="1" si="10"/>
        <v>0</v>
      </c>
      <c r="X80" s="193">
        <f t="shared" ca="1" si="10"/>
        <v>0</v>
      </c>
      <c r="Y80" s="243">
        <f t="shared" ca="1" si="10"/>
        <v>0</v>
      </c>
      <c r="Z80" s="195">
        <f t="shared" ca="1" si="10"/>
        <v>0</v>
      </c>
      <c r="AA80" s="256">
        <f t="shared" si="13"/>
        <v>8</v>
      </c>
      <c r="AB80" s="218"/>
      <c r="AC80" s="196"/>
      <c r="AD80" s="197"/>
      <c r="AE80" s="196"/>
      <c r="AF80" s="198"/>
      <c r="AG80" s="199"/>
      <c r="AH80" s="200"/>
      <c r="AI80" s="200"/>
      <c r="AJ80" s="200"/>
      <c r="AK80" s="198"/>
      <c r="AL80" s="201"/>
      <c r="AM80" s="202"/>
    </row>
    <row r="81" spans="1:43" ht="16.5" x14ac:dyDescent="0.2">
      <c r="A81" s="203"/>
      <c r="B81" s="190">
        <f t="shared" ca="1" si="12"/>
        <v>0</v>
      </c>
      <c r="C81" s="190">
        <f t="shared" ca="1" si="12"/>
        <v>0</v>
      </c>
      <c r="D81" s="190">
        <f t="shared" ca="1" si="12"/>
        <v>0</v>
      </c>
      <c r="E81" s="190">
        <f t="shared" ca="1" si="12"/>
        <v>0</v>
      </c>
      <c r="F81" s="190">
        <f t="shared" ca="1" si="12"/>
        <v>0</v>
      </c>
      <c r="G81" s="204">
        <f t="shared" ca="1" si="12"/>
        <v>0</v>
      </c>
      <c r="H81" s="227">
        <f t="shared" ca="1" si="12"/>
        <v>0</v>
      </c>
      <c r="I81" s="227">
        <f t="shared" ca="1" si="12"/>
        <v>0</v>
      </c>
      <c r="J81" s="227">
        <f t="shared" ca="1" si="12"/>
        <v>0</v>
      </c>
      <c r="K81" s="227">
        <f t="shared" ca="1" si="12"/>
        <v>0</v>
      </c>
      <c r="L81" s="227">
        <f t="shared" ca="1" si="12"/>
        <v>0</v>
      </c>
      <c r="M81" s="227" t="e">
        <f t="shared" ca="1" si="12"/>
        <v>#VALUE!</v>
      </c>
      <c r="N81" s="227" t="e">
        <f t="shared" ca="1" si="12"/>
        <v>#VALUE!</v>
      </c>
      <c r="O81" s="227" t="e">
        <f t="shared" ca="1" si="12"/>
        <v>#VALUE!</v>
      </c>
      <c r="P81" s="227" t="e">
        <f t="shared" ca="1" si="12"/>
        <v>#VALUE!</v>
      </c>
      <c r="Q81" s="227">
        <f t="shared" ca="1" si="12"/>
        <v>0</v>
      </c>
      <c r="R81" s="227">
        <f t="shared" ca="1" si="10"/>
        <v>0</v>
      </c>
      <c r="S81" s="226" t="str">
        <f t="shared" ca="1" si="10"/>
        <v/>
      </c>
      <c r="T81" s="225">
        <f t="shared" ca="1" si="10"/>
        <v>0</v>
      </c>
      <c r="U81" s="226">
        <f t="shared" ca="1" si="10"/>
        <v>0</v>
      </c>
      <c r="V81" s="221">
        <f t="shared" ca="1" si="10"/>
        <v>0</v>
      </c>
      <c r="W81" s="190">
        <f t="shared" ca="1" si="10"/>
        <v>0</v>
      </c>
      <c r="X81" s="190">
        <f t="shared" ca="1" si="10"/>
        <v>0</v>
      </c>
      <c r="Y81" s="244">
        <f t="shared" ca="1" si="10"/>
        <v>0</v>
      </c>
      <c r="Z81" s="191">
        <f t="shared" ca="1" si="10"/>
        <v>0</v>
      </c>
      <c r="AA81" s="257">
        <f t="shared" si="13"/>
        <v>8</v>
      </c>
      <c r="AB81" s="184"/>
      <c r="AC81" s="182"/>
      <c r="AD81" s="189"/>
      <c r="AE81" s="182"/>
      <c r="AF81" s="183"/>
      <c r="AG81" s="185"/>
      <c r="AH81" s="186"/>
      <c r="AI81" s="186"/>
      <c r="AJ81" s="186"/>
      <c r="AK81" s="183"/>
      <c r="AL81" s="181"/>
      <c r="AM81" s="205"/>
      <c r="AO81" s="238"/>
      <c r="AP81" s="238"/>
    </row>
    <row r="82" spans="1:43" ht="16.5" x14ac:dyDescent="0.2">
      <c r="A82" s="203"/>
      <c r="B82" s="190">
        <f t="shared" ca="1" si="12"/>
        <v>0</v>
      </c>
      <c r="C82" s="190">
        <f t="shared" ca="1" si="12"/>
        <v>0</v>
      </c>
      <c r="D82" s="190">
        <f t="shared" ca="1" si="12"/>
        <v>0</v>
      </c>
      <c r="E82" s="190">
        <f t="shared" ca="1" si="12"/>
        <v>0</v>
      </c>
      <c r="F82" s="190">
        <f t="shared" ca="1" si="12"/>
        <v>0</v>
      </c>
      <c r="G82" s="204">
        <f t="shared" ca="1" si="12"/>
        <v>0</v>
      </c>
      <c r="H82" s="227">
        <f t="shared" ca="1" si="12"/>
        <v>0</v>
      </c>
      <c r="I82" s="227">
        <f t="shared" ca="1" si="12"/>
        <v>0</v>
      </c>
      <c r="J82" s="227">
        <f t="shared" ca="1" si="12"/>
        <v>0</v>
      </c>
      <c r="K82" s="227">
        <f t="shared" ca="1" si="12"/>
        <v>0</v>
      </c>
      <c r="L82" s="227">
        <f t="shared" ca="1" si="12"/>
        <v>0</v>
      </c>
      <c r="M82" s="227" t="e">
        <f t="shared" ca="1" si="12"/>
        <v>#VALUE!</v>
      </c>
      <c r="N82" s="227" t="e">
        <f t="shared" ca="1" si="12"/>
        <v>#VALUE!</v>
      </c>
      <c r="O82" s="227" t="e">
        <f t="shared" ca="1" si="12"/>
        <v>#VALUE!</v>
      </c>
      <c r="P82" s="227" t="e">
        <f t="shared" ca="1" si="12"/>
        <v>#VALUE!</v>
      </c>
      <c r="Q82" s="227">
        <f t="shared" ca="1" si="12"/>
        <v>0</v>
      </c>
      <c r="R82" s="227">
        <f t="shared" ca="1" si="10"/>
        <v>0</v>
      </c>
      <c r="S82" s="226" t="str">
        <f t="shared" ca="1" si="10"/>
        <v/>
      </c>
      <c r="T82" s="225">
        <f t="shared" ca="1" si="10"/>
        <v>0</v>
      </c>
      <c r="U82" s="226">
        <f t="shared" ca="1" si="10"/>
        <v>0</v>
      </c>
      <c r="V82" s="221">
        <f t="shared" ca="1" si="10"/>
        <v>0</v>
      </c>
      <c r="W82" s="190">
        <f t="shared" ca="1" si="10"/>
        <v>0</v>
      </c>
      <c r="X82" s="190">
        <f t="shared" ref="R82:Z89" ca="1" si="14">INDIRECT("Calc!R"&amp;ROW()+200&amp;"C"&amp;COLUMN(),0)</f>
        <v>0</v>
      </c>
      <c r="Y82" s="244">
        <f t="shared" ca="1" si="14"/>
        <v>0</v>
      </c>
      <c r="Z82" s="191">
        <f t="shared" ca="1" si="14"/>
        <v>0</v>
      </c>
      <c r="AA82" s="257">
        <f t="shared" si="13"/>
        <v>8</v>
      </c>
      <c r="AB82" s="184"/>
      <c r="AC82" s="182"/>
      <c r="AD82" s="189"/>
      <c r="AE82" s="182"/>
      <c r="AF82" s="183"/>
      <c r="AG82" s="185"/>
      <c r="AH82" s="186"/>
      <c r="AI82" s="186"/>
      <c r="AJ82" s="186"/>
      <c r="AK82" s="183"/>
      <c r="AL82" s="181"/>
      <c r="AM82" s="205"/>
    </row>
    <row r="83" spans="1:43" ht="16.5" x14ac:dyDescent="0.2">
      <c r="A83" s="203"/>
      <c r="B83" s="190">
        <f t="shared" ca="1" si="12"/>
        <v>0</v>
      </c>
      <c r="C83" s="190">
        <f t="shared" ca="1" si="12"/>
        <v>0</v>
      </c>
      <c r="D83" s="190">
        <f t="shared" ca="1" si="12"/>
        <v>0</v>
      </c>
      <c r="E83" s="190">
        <f t="shared" ca="1" si="12"/>
        <v>0</v>
      </c>
      <c r="F83" s="190">
        <f t="shared" ca="1" si="12"/>
        <v>0</v>
      </c>
      <c r="G83" s="204">
        <f t="shared" ca="1" si="12"/>
        <v>0</v>
      </c>
      <c r="H83" s="227">
        <f t="shared" ca="1" si="12"/>
        <v>0</v>
      </c>
      <c r="I83" s="227">
        <f t="shared" ca="1" si="12"/>
        <v>0</v>
      </c>
      <c r="J83" s="227">
        <f t="shared" ca="1" si="12"/>
        <v>0</v>
      </c>
      <c r="K83" s="227">
        <f t="shared" ca="1" si="12"/>
        <v>0</v>
      </c>
      <c r="L83" s="227">
        <f t="shared" ca="1" si="12"/>
        <v>0</v>
      </c>
      <c r="M83" s="227" t="e">
        <f t="shared" ca="1" si="12"/>
        <v>#VALUE!</v>
      </c>
      <c r="N83" s="227" t="e">
        <f t="shared" ca="1" si="12"/>
        <v>#VALUE!</v>
      </c>
      <c r="O83" s="227" t="e">
        <f t="shared" ca="1" si="12"/>
        <v>#VALUE!</v>
      </c>
      <c r="P83" s="227" t="e">
        <f t="shared" ca="1" si="12"/>
        <v>#VALUE!</v>
      </c>
      <c r="Q83" s="227">
        <f t="shared" ca="1" si="12"/>
        <v>0</v>
      </c>
      <c r="R83" s="227">
        <f t="shared" ca="1" si="14"/>
        <v>0</v>
      </c>
      <c r="S83" s="226" t="str">
        <f t="shared" ca="1" si="14"/>
        <v/>
      </c>
      <c r="T83" s="225">
        <f t="shared" ca="1" si="14"/>
        <v>0</v>
      </c>
      <c r="U83" s="226">
        <f t="shared" ca="1" si="14"/>
        <v>0</v>
      </c>
      <c r="V83" s="221">
        <f t="shared" ca="1" si="14"/>
        <v>0</v>
      </c>
      <c r="W83" s="190">
        <f t="shared" ca="1" si="14"/>
        <v>0</v>
      </c>
      <c r="X83" s="190">
        <f t="shared" ca="1" si="14"/>
        <v>0</v>
      </c>
      <c r="Y83" s="244">
        <f t="shared" ca="1" si="14"/>
        <v>0</v>
      </c>
      <c r="Z83" s="191">
        <f t="shared" ca="1" si="14"/>
        <v>0</v>
      </c>
      <c r="AA83" s="257">
        <f t="shared" si="13"/>
        <v>8</v>
      </c>
      <c r="AB83" s="184"/>
      <c r="AC83" s="182"/>
      <c r="AD83" s="189"/>
      <c r="AE83" s="182"/>
      <c r="AF83" s="183"/>
      <c r="AG83" s="185"/>
      <c r="AH83" s="186"/>
      <c r="AI83" s="186"/>
      <c r="AJ83" s="186"/>
      <c r="AK83" s="183"/>
      <c r="AL83" s="181"/>
      <c r="AM83" s="205"/>
      <c r="AO83" s="239"/>
      <c r="AP83" s="239"/>
    </row>
    <row r="84" spans="1:43" ht="16.5" x14ac:dyDescent="0.2">
      <c r="A84" s="203"/>
      <c r="B84" s="190">
        <f t="shared" ca="1" si="12"/>
        <v>0</v>
      </c>
      <c r="C84" s="190">
        <f t="shared" ca="1" si="12"/>
        <v>0</v>
      </c>
      <c r="D84" s="190">
        <f t="shared" ca="1" si="12"/>
        <v>0</v>
      </c>
      <c r="E84" s="190">
        <f t="shared" ca="1" si="12"/>
        <v>0</v>
      </c>
      <c r="F84" s="190">
        <f t="shared" ca="1" si="12"/>
        <v>0</v>
      </c>
      <c r="G84" s="204">
        <f t="shared" ca="1" si="12"/>
        <v>0</v>
      </c>
      <c r="H84" s="227">
        <f t="shared" ca="1" si="12"/>
        <v>0</v>
      </c>
      <c r="I84" s="227">
        <f t="shared" ca="1" si="12"/>
        <v>0</v>
      </c>
      <c r="J84" s="227">
        <f t="shared" ca="1" si="12"/>
        <v>0</v>
      </c>
      <c r="K84" s="227">
        <f t="shared" ca="1" si="12"/>
        <v>0</v>
      </c>
      <c r="L84" s="227">
        <f t="shared" ca="1" si="12"/>
        <v>0</v>
      </c>
      <c r="M84" s="227" t="e">
        <f t="shared" ca="1" si="12"/>
        <v>#VALUE!</v>
      </c>
      <c r="N84" s="227" t="e">
        <f t="shared" ca="1" si="12"/>
        <v>#VALUE!</v>
      </c>
      <c r="O84" s="227" t="e">
        <f t="shared" ca="1" si="12"/>
        <v>#VALUE!</v>
      </c>
      <c r="P84" s="227" t="e">
        <f t="shared" ca="1" si="12"/>
        <v>#VALUE!</v>
      </c>
      <c r="Q84" s="227">
        <f t="shared" ca="1" si="12"/>
        <v>0</v>
      </c>
      <c r="R84" s="227">
        <f t="shared" ca="1" si="14"/>
        <v>0</v>
      </c>
      <c r="S84" s="226" t="str">
        <f t="shared" ca="1" si="14"/>
        <v/>
      </c>
      <c r="T84" s="225">
        <f t="shared" ca="1" si="14"/>
        <v>0</v>
      </c>
      <c r="U84" s="226">
        <f t="shared" ca="1" si="14"/>
        <v>0</v>
      </c>
      <c r="V84" s="221">
        <f t="shared" ca="1" si="14"/>
        <v>0</v>
      </c>
      <c r="W84" s="190">
        <f t="shared" ca="1" si="14"/>
        <v>0</v>
      </c>
      <c r="X84" s="190">
        <f t="shared" ca="1" si="14"/>
        <v>0</v>
      </c>
      <c r="Y84" s="244">
        <f t="shared" ca="1" si="14"/>
        <v>0</v>
      </c>
      <c r="Z84" s="191">
        <f t="shared" ca="1" si="14"/>
        <v>0</v>
      </c>
      <c r="AA84" s="257">
        <f t="shared" si="13"/>
        <v>8</v>
      </c>
      <c r="AB84" s="184"/>
      <c r="AC84" s="182"/>
      <c r="AD84" s="188"/>
      <c r="AE84" s="182"/>
      <c r="AF84" s="183"/>
      <c r="AG84" s="185"/>
      <c r="AH84" s="186"/>
      <c r="AI84" s="186"/>
      <c r="AJ84" s="186"/>
      <c r="AK84" s="183"/>
      <c r="AL84" s="181"/>
      <c r="AM84" s="205"/>
    </row>
    <row r="85" spans="1:43" ht="16.5" x14ac:dyDescent="0.2">
      <c r="A85" s="203"/>
      <c r="B85" s="190">
        <f t="shared" ca="1" si="12"/>
        <v>0</v>
      </c>
      <c r="C85" s="190">
        <f t="shared" ca="1" si="12"/>
        <v>0</v>
      </c>
      <c r="D85" s="190">
        <f t="shared" ca="1" si="12"/>
        <v>0</v>
      </c>
      <c r="E85" s="190">
        <f t="shared" ca="1" si="12"/>
        <v>0</v>
      </c>
      <c r="F85" s="190">
        <f t="shared" ca="1" si="12"/>
        <v>0</v>
      </c>
      <c r="G85" s="204">
        <f t="shared" ca="1" si="12"/>
        <v>0</v>
      </c>
      <c r="H85" s="227">
        <f t="shared" ca="1" si="12"/>
        <v>0</v>
      </c>
      <c r="I85" s="227">
        <f t="shared" ca="1" si="12"/>
        <v>0</v>
      </c>
      <c r="J85" s="227">
        <f t="shared" ca="1" si="12"/>
        <v>0</v>
      </c>
      <c r="K85" s="227">
        <f t="shared" ca="1" si="12"/>
        <v>0</v>
      </c>
      <c r="L85" s="227">
        <f t="shared" ca="1" si="12"/>
        <v>0</v>
      </c>
      <c r="M85" s="227" t="e">
        <f t="shared" ca="1" si="12"/>
        <v>#VALUE!</v>
      </c>
      <c r="N85" s="227" t="e">
        <f t="shared" ca="1" si="12"/>
        <v>#VALUE!</v>
      </c>
      <c r="O85" s="227" t="e">
        <f t="shared" ca="1" si="12"/>
        <v>#VALUE!</v>
      </c>
      <c r="P85" s="227" t="e">
        <f t="shared" ca="1" si="12"/>
        <v>#VALUE!</v>
      </c>
      <c r="Q85" s="227">
        <f t="shared" ca="1" si="12"/>
        <v>0</v>
      </c>
      <c r="R85" s="227">
        <f t="shared" ca="1" si="14"/>
        <v>0</v>
      </c>
      <c r="S85" s="226" t="str">
        <f t="shared" ca="1" si="14"/>
        <v/>
      </c>
      <c r="T85" s="225">
        <f t="shared" ca="1" si="14"/>
        <v>0</v>
      </c>
      <c r="U85" s="226">
        <f t="shared" ca="1" si="14"/>
        <v>0</v>
      </c>
      <c r="V85" s="221">
        <f t="shared" ca="1" si="14"/>
        <v>0</v>
      </c>
      <c r="W85" s="190">
        <f t="shared" ca="1" si="14"/>
        <v>0</v>
      </c>
      <c r="X85" s="190">
        <f t="shared" ca="1" si="14"/>
        <v>0</v>
      </c>
      <c r="Y85" s="244">
        <f t="shared" ca="1" si="14"/>
        <v>0</v>
      </c>
      <c r="Z85" s="191">
        <f t="shared" ca="1" si="14"/>
        <v>0</v>
      </c>
      <c r="AA85" s="257">
        <f t="shared" si="13"/>
        <v>8</v>
      </c>
      <c r="AB85" s="184"/>
      <c r="AC85" s="182"/>
      <c r="AD85" s="189"/>
      <c r="AE85" s="182"/>
      <c r="AF85" s="183"/>
      <c r="AG85" s="185"/>
      <c r="AH85" s="186"/>
      <c r="AI85" s="186"/>
      <c r="AJ85" s="186"/>
      <c r="AK85" s="183"/>
      <c r="AL85" s="181"/>
      <c r="AM85" s="205"/>
    </row>
    <row r="86" spans="1:43" ht="16.5" x14ac:dyDescent="0.2">
      <c r="A86" s="203"/>
      <c r="B86" s="190">
        <f t="shared" ca="1" si="12"/>
        <v>0</v>
      </c>
      <c r="C86" s="190">
        <f t="shared" ca="1" si="12"/>
        <v>0</v>
      </c>
      <c r="D86" s="190">
        <f t="shared" ca="1" si="12"/>
        <v>0</v>
      </c>
      <c r="E86" s="190">
        <f t="shared" ca="1" si="12"/>
        <v>0</v>
      </c>
      <c r="F86" s="190">
        <f t="shared" ca="1" si="12"/>
        <v>0</v>
      </c>
      <c r="G86" s="204">
        <f t="shared" ca="1" si="12"/>
        <v>0</v>
      </c>
      <c r="H86" s="227">
        <f t="shared" ca="1" si="12"/>
        <v>0</v>
      </c>
      <c r="I86" s="227">
        <f t="shared" ca="1" si="12"/>
        <v>0</v>
      </c>
      <c r="J86" s="227">
        <f t="shared" ca="1" si="12"/>
        <v>0</v>
      </c>
      <c r="K86" s="227">
        <f t="shared" ca="1" si="12"/>
        <v>0</v>
      </c>
      <c r="L86" s="227">
        <f t="shared" ca="1" si="12"/>
        <v>0</v>
      </c>
      <c r="M86" s="227" t="e">
        <f t="shared" ca="1" si="12"/>
        <v>#VALUE!</v>
      </c>
      <c r="N86" s="227" t="e">
        <f t="shared" ca="1" si="12"/>
        <v>#VALUE!</v>
      </c>
      <c r="O86" s="227" t="e">
        <f t="shared" ca="1" si="12"/>
        <v>#VALUE!</v>
      </c>
      <c r="P86" s="227" t="e">
        <f t="shared" ca="1" si="12"/>
        <v>#VALUE!</v>
      </c>
      <c r="Q86" s="227">
        <f t="shared" ca="1" si="12"/>
        <v>0</v>
      </c>
      <c r="R86" s="227">
        <f t="shared" ca="1" si="14"/>
        <v>0</v>
      </c>
      <c r="S86" s="226" t="str">
        <f t="shared" ca="1" si="14"/>
        <v/>
      </c>
      <c r="T86" s="225">
        <f t="shared" ca="1" si="14"/>
        <v>0</v>
      </c>
      <c r="U86" s="226">
        <f t="shared" ca="1" si="14"/>
        <v>0</v>
      </c>
      <c r="V86" s="221">
        <f t="shared" ca="1" si="14"/>
        <v>0</v>
      </c>
      <c r="W86" s="190">
        <f t="shared" ca="1" si="14"/>
        <v>0</v>
      </c>
      <c r="X86" s="190">
        <f t="shared" ca="1" si="14"/>
        <v>0</v>
      </c>
      <c r="Y86" s="244">
        <f t="shared" ca="1" si="14"/>
        <v>0</v>
      </c>
      <c r="Z86" s="191">
        <f t="shared" ca="1" si="14"/>
        <v>0</v>
      </c>
      <c r="AA86" s="257">
        <f t="shared" si="13"/>
        <v>8</v>
      </c>
      <c r="AB86" s="184"/>
      <c r="AC86" s="182"/>
      <c r="AD86" s="189"/>
      <c r="AE86" s="182"/>
      <c r="AF86" s="183"/>
      <c r="AG86" s="185"/>
      <c r="AH86" s="186"/>
      <c r="AI86" s="186"/>
      <c r="AJ86" s="186"/>
      <c r="AK86" s="183"/>
      <c r="AL86" s="181"/>
      <c r="AM86" s="205"/>
    </row>
    <row r="87" spans="1:43" ht="16.5" x14ac:dyDescent="0.2">
      <c r="A87" s="203"/>
      <c r="B87" s="190">
        <f t="shared" ca="1" si="12"/>
        <v>0</v>
      </c>
      <c r="C87" s="190">
        <f t="shared" ca="1" si="12"/>
        <v>0</v>
      </c>
      <c r="D87" s="190">
        <f t="shared" ca="1" si="12"/>
        <v>0</v>
      </c>
      <c r="E87" s="190">
        <f t="shared" ca="1" si="12"/>
        <v>0</v>
      </c>
      <c r="F87" s="190">
        <f t="shared" ca="1" si="12"/>
        <v>0</v>
      </c>
      <c r="G87" s="204">
        <f t="shared" ca="1" si="12"/>
        <v>0</v>
      </c>
      <c r="H87" s="227">
        <f t="shared" ca="1" si="12"/>
        <v>0</v>
      </c>
      <c r="I87" s="227">
        <f t="shared" ca="1" si="12"/>
        <v>0</v>
      </c>
      <c r="J87" s="227">
        <f t="shared" ca="1" si="12"/>
        <v>0</v>
      </c>
      <c r="K87" s="227">
        <f t="shared" ca="1" si="12"/>
        <v>0</v>
      </c>
      <c r="L87" s="227">
        <f t="shared" ca="1" si="12"/>
        <v>0</v>
      </c>
      <c r="M87" s="227" t="e">
        <f t="shared" ca="1" si="12"/>
        <v>#VALUE!</v>
      </c>
      <c r="N87" s="227" t="e">
        <f t="shared" ca="1" si="12"/>
        <v>#VALUE!</v>
      </c>
      <c r="O87" s="227" t="e">
        <f t="shared" ca="1" si="12"/>
        <v>#VALUE!</v>
      </c>
      <c r="P87" s="227" t="e">
        <f t="shared" ca="1" si="12"/>
        <v>#VALUE!</v>
      </c>
      <c r="Q87" s="227">
        <f t="shared" ca="1" si="12"/>
        <v>0</v>
      </c>
      <c r="R87" s="227">
        <f t="shared" ca="1" si="14"/>
        <v>0</v>
      </c>
      <c r="S87" s="226" t="str">
        <f t="shared" ca="1" si="14"/>
        <v/>
      </c>
      <c r="T87" s="225">
        <f t="shared" ca="1" si="14"/>
        <v>0</v>
      </c>
      <c r="U87" s="226">
        <f t="shared" ca="1" si="14"/>
        <v>0</v>
      </c>
      <c r="V87" s="221">
        <f t="shared" ca="1" si="14"/>
        <v>0</v>
      </c>
      <c r="W87" s="190">
        <f t="shared" ca="1" si="14"/>
        <v>0</v>
      </c>
      <c r="X87" s="190">
        <f t="shared" ca="1" si="14"/>
        <v>0</v>
      </c>
      <c r="Y87" s="244">
        <f t="shared" ca="1" si="14"/>
        <v>0</v>
      </c>
      <c r="Z87" s="191">
        <f t="shared" ca="1" si="14"/>
        <v>0</v>
      </c>
      <c r="AA87" s="257">
        <f t="shared" si="13"/>
        <v>8</v>
      </c>
      <c r="AB87" s="184"/>
      <c r="AC87" s="182"/>
      <c r="AD87" s="189"/>
      <c r="AE87" s="182"/>
      <c r="AF87" s="183"/>
      <c r="AG87" s="185"/>
      <c r="AH87" s="186"/>
      <c r="AI87" s="186"/>
      <c r="AJ87" s="186"/>
      <c r="AK87" s="183"/>
      <c r="AL87" s="181"/>
      <c r="AM87" s="205"/>
    </row>
    <row r="88" spans="1:43" ht="16.5" x14ac:dyDescent="0.2">
      <c r="A88" s="203"/>
      <c r="B88" s="190">
        <f t="shared" ca="1" si="12"/>
        <v>0</v>
      </c>
      <c r="C88" s="190">
        <f t="shared" ca="1" si="12"/>
        <v>0</v>
      </c>
      <c r="D88" s="190">
        <f t="shared" ca="1" si="12"/>
        <v>0</v>
      </c>
      <c r="E88" s="190">
        <f t="shared" ca="1" si="12"/>
        <v>0</v>
      </c>
      <c r="F88" s="190">
        <f t="shared" ca="1" si="12"/>
        <v>0</v>
      </c>
      <c r="G88" s="204">
        <f t="shared" ca="1" si="12"/>
        <v>0</v>
      </c>
      <c r="H88" s="227">
        <f t="shared" ca="1" si="12"/>
        <v>0</v>
      </c>
      <c r="I88" s="227">
        <f t="shared" ca="1" si="12"/>
        <v>0</v>
      </c>
      <c r="J88" s="227">
        <f t="shared" ca="1" si="12"/>
        <v>0</v>
      </c>
      <c r="K88" s="227">
        <f t="shared" ca="1" si="12"/>
        <v>0</v>
      </c>
      <c r="L88" s="227">
        <f t="shared" ca="1" si="12"/>
        <v>0</v>
      </c>
      <c r="M88" s="227" t="e">
        <f t="shared" ca="1" si="12"/>
        <v>#VALUE!</v>
      </c>
      <c r="N88" s="227" t="e">
        <f t="shared" ca="1" si="12"/>
        <v>#VALUE!</v>
      </c>
      <c r="O88" s="227" t="e">
        <f t="shared" ca="1" si="12"/>
        <v>#VALUE!</v>
      </c>
      <c r="P88" s="227" t="e">
        <f t="shared" ca="1" si="12"/>
        <v>#VALUE!</v>
      </c>
      <c r="Q88" s="227">
        <f t="shared" ca="1" si="12"/>
        <v>0</v>
      </c>
      <c r="R88" s="227">
        <f t="shared" ca="1" si="14"/>
        <v>0</v>
      </c>
      <c r="S88" s="226" t="str">
        <f t="shared" ca="1" si="14"/>
        <v/>
      </c>
      <c r="T88" s="225">
        <f t="shared" ca="1" si="14"/>
        <v>0</v>
      </c>
      <c r="U88" s="226">
        <f t="shared" ca="1" si="14"/>
        <v>0</v>
      </c>
      <c r="V88" s="221">
        <f t="shared" ca="1" si="14"/>
        <v>0</v>
      </c>
      <c r="W88" s="190">
        <f t="shared" ca="1" si="14"/>
        <v>0</v>
      </c>
      <c r="X88" s="190">
        <f t="shared" ca="1" si="14"/>
        <v>0</v>
      </c>
      <c r="Y88" s="244">
        <f t="shared" ca="1" si="14"/>
        <v>0</v>
      </c>
      <c r="Z88" s="191">
        <f t="shared" ca="1" si="14"/>
        <v>0</v>
      </c>
      <c r="AA88" s="257">
        <f t="shared" si="13"/>
        <v>8</v>
      </c>
      <c r="AB88" s="184"/>
      <c r="AC88" s="182"/>
      <c r="AD88" s="189"/>
      <c r="AE88" s="182"/>
      <c r="AF88" s="183"/>
      <c r="AG88" s="185"/>
      <c r="AH88" s="186"/>
      <c r="AI88" s="186"/>
      <c r="AJ88" s="186"/>
      <c r="AK88" s="183"/>
      <c r="AL88" s="181"/>
      <c r="AM88" s="205"/>
    </row>
    <row r="89" spans="1:43" ht="17.25" thickBot="1" x14ac:dyDescent="0.25">
      <c r="A89" s="206"/>
      <c r="B89" s="207">
        <f t="shared" ca="1" si="12"/>
        <v>0</v>
      </c>
      <c r="C89" s="207">
        <f t="shared" ca="1" si="12"/>
        <v>0</v>
      </c>
      <c r="D89" s="207">
        <f t="shared" ca="1" si="12"/>
        <v>0</v>
      </c>
      <c r="E89" s="207">
        <f t="shared" ca="1" si="12"/>
        <v>0</v>
      </c>
      <c r="F89" s="207">
        <f t="shared" ca="1" si="12"/>
        <v>0</v>
      </c>
      <c r="G89" s="208">
        <f t="shared" ca="1" si="12"/>
        <v>0</v>
      </c>
      <c r="H89" s="224">
        <f t="shared" ca="1" si="12"/>
        <v>0</v>
      </c>
      <c r="I89" s="224">
        <f t="shared" ca="1" si="12"/>
        <v>0</v>
      </c>
      <c r="J89" s="224">
        <f t="shared" ca="1" si="12"/>
        <v>0</v>
      </c>
      <c r="K89" s="224">
        <f t="shared" ca="1" si="12"/>
        <v>0</v>
      </c>
      <c r="L89" s="224">
        <f t="shared" ca="1" si="12"/>
        <v>0</v>
      </c>
      <c r="M89" s="224" t="e">
        <f t="shared" ref="M89:Q89" ca="1" si="15">INDIRECT("Calc!R"&amp;ROW()+200&amp;"C"&amp;COLUMN(),0)</f>
        <v>#VALUE!</v>
      </c>
      <c r="N89" s="224" t="e">
        <f t="shared" ca="1" si="15"/>
        <v>#VALUE!</v>
      </c>
      <c r="O89" s="224" t="e">
        <f t="shared" ca="1" si="15"/>
        <v>#VALUE!</v>
      </c>
      <c r="P89" s="224" t="e">
        <f t="shared" ca="1" si="15"/>
        <v>#VALUE!</v>
      </c>
      <c r="Q89" s="224">
        <f t="shared" ca="1" si="15"/>
        <v>0</v>
      </c>
      <c r="R89" s="224">
        <f t="shared" ca="1" si="14"/>
        <v>0</v>
      </c>
      <c r="S89" s="219" t="str">
        <f t="shared" ca="1" si="14"/>
        <v/>
      </c>
      <c r="T89" s="223">
        <f t="shared" ca="1" si="14"/>
        <v>0</v>
      </c>
      <c r="U89" s="219">
        <f t="shared" ca="1" si="14"/>
        <v>0</v>
      </c>
      <c r="V89" s="220">
        <f t="shared" ca="1" si="14"/>
        <v>0</v>
      </c>
      <c r="W89" s="207">
        <f t="shared" ca="1" si="14"/>
        <v>0</v>
      </c>
      <c r="X89" s="207">
        <f t="shared" ca="1" si="14"/>
        <v>0</v>
      </c>
      <c r="Y89" s="245">
        <f t="shared" ca="1" si="14"/>
        <v>0</v>
      </c>
      <c r="Z89" s="209">
        <f t="shared" ca="1" si="14"/>
        <v>0</v>
      </c>
      <c r="AA89" s="258">
        <f t="shared" si="13"/>
        <v>8</v>
      </c>
      <c r="AB89" s="210"/>
      <c r="AC89" s="211"/>
      <c r="AD89" s="212"/>
      <c r="AE89" s="211"/>
      <c r="AF89" s="213"/>
      <c r="AG89" s="214"/>
      <c r="AH89" s="215"/>
      <c r="AI89" s="215"/>
      <c r="AJ89" s="215"/>
      <c r="AK89" s="213"/>
      <c r="AL89" s="216"/>
      <c r="AM89" s="217"/>
      <c r="AN89" s="226" t="str">
        <f t="shared" ca="1" si="8"/>
        <v/>
      </c>
      <c r="AO89" s="226">
        <f t="shared" ca="1" si="8"/>
        <v>0</v>
      </c>
      <c r="AP89" s="226">
        <f t="shared" ca="1" si="8"/>
        <v>0</v>
      </c>
      <c r="AQ89" s="226">
        <f t="shared" ca="1" si="8"/>
        <v>0</v>
      </c>
    </row>
  </sheetData>
  <sheetProtection autoFilter="0"/>
  <protectedRanges>
    <protectedRange sqref="AH10:AJ10 AH12:AJ12 AF10 AF12 AF11:AJ11 AF13:AJ13 AH20:AJ20 AH22:AJ22 AH24:AJ24 AH26:AJ26 AH28:AJ28 AF22 AF21:AJ21 AF23:AJ23 AG25:AJ25 AG27:AJ27 AG29:AJ29 AH30:AJ30 AH34:AJ34 AH36:AJ36 AH38:AJ38 AF24:AF30 AG35:AJ35 AG37:AJ37 AG39:AJ39 AH14:AJ15 AH17:AJ17 AG16:AJ16 AG18:AJ19 AF14:AF20 AH40:AJ40 AH42:AJ42 AH44:AJ44 AF34:AF40 AF42 AF41:AJ41 AF43:AJ43 AG45:AJ45 AF44:AF46 AH62:AJ62 AH64:AJ64 AH66:AJ66 AH68:AJ68 AF62 AF61:AJ61 AF63:AJ63 AG65:AJ65 AG67:AJ67 AG69:AJ69 AH70:AJ70 AH72:AJ72 AH74:AJ74 AH76:AJ76 AH78:AJ78 AF64:AF70 AF72 AF71:AJ71 AF73:AJ73 AG75:AJ75 AG77:AJ77 AG79:AJ79 AH80:AJ80 AF74:AF80 AF81:AJ81 AH82:AJ82 AG83:AJ83 AB82:AF84 AF86:AJ86 AH84:AJ85 AF85 AB85:AE86 AB87:AJ89 AF50 AH46:AJ47 AH49:AJ50 AG48:AJ48 AB47:AF49 AH53:AJ53 AH57:AJ57 AH59:AJ60 AF53 AF51:AJ52 AF56:AF60 AB50:AE53 AG56:AJ56 AG58:AJ58 AH55:AJ55 AB54:AF55 AK10:AM89 AG54:AJ54 AA10:AA89 AB56:AE81 AB10:AE46 AF31:AJ33" name="Диапазон1"/>
  </protectedRanges>
  <autoFilter ref="A9:AM89"/>
  <dataValidations xWindow="109" yWindow="374" count="10">
    <dataValidation allowBlank="1" showInputMessage="1" showErrorMessage="1" promptTitle="перевірка (позначення кольором)" prompt="зелений (години аудиторної роботи відповідають довжині семестра/напівсем.)_x000a_червоний (години аудиторної роботи не відповідають довжині семестра/напівсем.)" sqref="AG2:AJ2 A2"/>
    <dataValidation allowBlank="1" showInputMessage="1" showErrorMessage="1" promptTitle="перевірка (позначення кольором)" prompt="зелений (співвідношення самост. та аудиторної роботи відповідає вимогам)_x000a_червоний  (співвідношення самост. та аудиторної роботи не відповідає вимогам)" sqref="AF2"/>
    <dataValidation allowBlank="1" showInputMessage="1" showErrorMessage="1" prompt="для вибору небхідно сформувати на _x000a_листі &quot;Списки&quot; (AE3:AG14)_x000a_перелік згідно графіку учбового процесу _x000a_для денної форми: тижднів в напівсеместрах;_x000a_для заочної: днів устан. сесії" sqref="AA2"/>
    <dataValidation allowBlank="1" showInputMessage="1" showErrorMessage="1" prompt="для вибору небхідно сформувати на _x000a_листі &quot;Списки&quot; (B4:B....)_x000a_перелік дисциплін" sqref="AE2"/>
    <dataValidation allowBlank="1" showInputMessage="1" showErrorMessage="1" promptTitle="ОК ВК" prompt="ОК - обов'язковий компонент_x000a_ВК - вибірковий компонент_x000a_% вибіркових дисц.:" sqref="AC2"/>
    <dataValidation allowBlank="1" showInputMessage="1" showErrorMessage="1" promptTitle="Заочна форма" prompt="Заочна форма навчання, розр. автоматичний " sqref="B2:F2"/>
    <dataValidation allowBlank="1" showInputMessage="1" showErrorMessage="1" prompt="Кафедра, яка забезпечує викладання дисципліни" sqref="AD2"/>
    <dataValidation type="list" allowBlank="1" showInputMessage="1" sqref="AB10:AM89">
      <formula1>INDIRECT(OFFSET(lists,0,COLUMN()-1))</formula1>
    </dataValidation>
    <dataValidation type="decimal" allowBlank="1" showInputMessage="1" showErrorMessage="1" prompt="% вибіркової частини" sqref="AC9">
      <formula1>0</formula1>
      <formula2>1</formula2>
    </dataValidation>
    <dataValidation allowBlank="1" showInputMessage="1" showErrorMessage="1" prompt="всього кредитів" sqref="AF9"/>
  </dataValidations>
  <pageMargins left="0.35433070866141703" right="0.35433070866141703" top="0.31496062992126" bottom="0.511811023622047" header="0.511811023622047" footer="0.27559055118110198"/>
  <pageSetup paperSize="9" orientation="landscape" blackAndWhite="1" horizontalDpi="300" verticalDpi="300" r:id="rId1"/>
  <headerFooter alignWithMargins="0">
    <oddFooter>&amp;L&amp;P&amp;C&amp;F&amp;R&amp;D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7"/>
  <sheetViews>
    <sheetView showZeros="0" topLeftCell="A10" workbookViewId="0">
      <selection activeCell="B25" sqref="B25"/>
    </sheetView>
  </sheetViews>
  <sheetFormatPr defaultRowHeight="15" x14ac:dyDescent="0.25"/>
  <cols>
    <col min="1" max="1" width="6" customWidth="1"/>
    <col min="2" max="2" width="3.140625" customWidth="1"/>
    <col min="3" max="3" width="3" customWidth="1"/>
    <col min="4" max="4" width="3.7109375" customWidth="1"/>
    <col min="5" max="6" width="4.7109375" customWidth="1"/>
    <col min="7" max="7" width="5.7109375" customWidth="1"/>
    <col min="8" max="8" width="4" customWidth="1"/>
    <col min="9" max="10" width="2.85546875" customWidth="1"/>
    <col min="11" max="11" width="4" customWidth="1"/>
    <col min="12" max="12" width="4.85546875" customWidth="1"/>
    <col min="13" max="13" width="2.85546875" customWidth="1"/>
    <col min="14" max="14" width="3.85546875" customWidth="1"/>
    <col min="15" max="16" width="2.85546875" customWidth="1"/>
    <col min="17" max="17" width="4" customWidth="1"/>
    <col min="18" max="22" width="3.7109375" customWidth="1"/>
    <col min="23" max="30" width="2.85546875" customWidth="1"/>
    <col min="31" max="31" width="2.7109375" customWidth="1"/>
    <col min="32" max="33" width="2.85546875" customWidth="1"/>
    <col min="34" max="34" width="4" customWidth="1"/>
    <col min="35" max="37" width="2.85546875" customWidth="1"/>
    <col min="38" max="45" width="3.7109375" customWidth="1"/>
    <col min="46" max="53" width="2.85546875" customWidth="1"/>
    <col min="54" max="54" width="1.5703125" customWidth="1"/>
  </cols>
  <sheetData>
    <row r="1" spans="1:58" ht="15.75" x14ac:dyDescent="0.25">
      <c r="A1" s="1" t="s">
        <v>11</v>
      </c>
      <c r="J1" s="2"/>
      <c r="K1" s="3"/>
      <c r="Q1" s="3"/>
      <c r="R1" s="3"/>
      <c r="S1" s="3"/>
      <c r="T1" s="3"/>
      <c r="U1" s="3"/>
      <c r="V1" s="3"/>
      <c r="W1" s="4"/>
      <c r="AK1" s="389" t="s">
        <v>12</v>
      </c>
      <c r="AL1" s="389"/>
      <c r="AM1" s="389"/>
      <c r="AN1" s="389"/>
      <c r="AO1" s="389"/>
      <c r="AP1" s="389"/>
      <c r="AQ1" s="389"/>
      <c r="AR1" s="389"/>
      <c r="AS1" s="389"/>
      <c r="AT1" s="389"/>
      <c r="AU1" s="389"/>
      <c r="AV1" s="389"/>
      <c r="AW1" s="389"/>
      <c r="AX1" s="389"/>
      <c r="AY1" s="389"/>
      <c r="AZ1" s="389"/>
      <c r="BA1" s="389"/>
    </row>
    <row r="2" spans="1:58" ht="18" x14ac:dyDescent="0.25">
      <c r="A2" s="5" t="s">
        <v>13</v>
      </c>
      <c r="L2" s="6"/>
      <c r="M2" s="7"/>
      <c r="N2" s="8"/>
      <c r="O2" s="7"/>
      <c r="Q2" s="3"/>
      <c r="R2" s="3"/>
      <c r="S2" s="3"/>
      <c r="T2" s="3"/>
      <c r="U2" s="3"/>
      <c r="V2" s="3"/>
      <c r="W2" s="9"/>
      <c r="AK2" s="389"/>
      <c r="AL2" s="389"/>
      <c r="AM2" s="389"/>
      <c r="AN2" s="389"/>
      <c r="AO2" s="389"/>
      <c r="AP2" s="389"/>
      <c r="AQ2" s="389"/>
      <c r="AR2" s="389"/>
      <c r="AS2" s="389"/>
      <c r="AT2" s="389"/>
      <c r="AU2" s="389"/>
      <c r="AV2" s="389"/>
      <c r="AW2" s="389"/>
      <c r="AX2" s="389"/>
      <c r="AY2" s="389"/>
      <c r="AZ2" s="389"/>
      <c r="BA2" s="389"/>
    </row>
    <row r="3" spans="1:58" ht="18" x14ac:dyDescent="0.25">
      <c r="A3" s="10" t="s">
        <v>14</v>
      </c>
      <c r="B3" s="11"/>
      <c r="C3" s="11"/>
      <c r="D3" s="11"/>
      <c r="E3" s="11"/>
      <c r="F3" s="11"/>
      <c r="G3" s="11"/>
      <c r="H3" s="11"/>
      <c r="I3" s="11"/>
      <c r="K3" s="11"/>
      <c r="L3" s="8"/>
      <c r="M3" s="7"/>
      <c r="N3" s="12"/>
      <c r="O3" s="7"/>
      <c r="P3" s="11"/>
      <c r="Q3" s="3"/>
      <c r="R3" s="3"/>
      <c r="S3" s="3"/>
      <c r="T3" s="3"/>
      <c r="U3" s="3"/>
      <c r="V3" s="3"/>
      <c r="W3" s="13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389"/>
      <c r="AL3" s="389"/>
      <c r="AM3" s="389"/>
      <c r="AN3" s="389"/>
      <c r="AO3" s="389"/>
      <c r="AP3" s="389"/>
      <c r="AQ3" s="389"/>
      <c r="AR3" s="389"/>
      <c r="AS3" s="389"/>
      <c r="AT3" s="389"/>
      <c r="AU3" s="389"/>
      <c r="AV3" s="389"/>
      <c r="AW3" s="389"/>
      <c r="AX3" s="389"/>
      <c r="AY3" s="389"/>
      <c r="AZ3" s="389"/>
      <c r="BA3" s="389"/>
      <c r="BB3" s="11"/>
    </row>
    <row r="4" spans="1:58" ht="18" x14ac:dyDescent="0.25">
      <c r="A4" s="14"/>
      <c r="B4" s="11"/>
      <c r="C4" s="11"/>
      <c r="D4" s="11"/>
      <c r="E4" s="15" t="s">
        <v>15</v>
      </c>
      <c r="F4" s="11"/>
      <c r="G4" s="11"/>
      <c r="H4" s="11"/>
      <c r="I4" s="11"/>
      <c r="J4" s="11"/>
      <c r="L4" s="11"/>
      <c r="M4" s="7"/>
      <c r="N4" s="11"/>
      <c r="O4" s="7"/>
      <c r="P4" s="11"/>
      <c r="Q4" s="3"/>
      <c r="R4" s="3"/>
      <c r="S4" s="3"/>
      <c r="T4" s="3"/>
      <c r="U4" s="3"/>
      <c r="V4" s="3"/>
      <c r="W4" s="13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</row>
    <row r="5" spans="1:58" ht="15.75" x14ac:dyDescent="0.25">
      <c r="A5" s="16" t="s">
        <v>16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8"/>
      <c r="T5" s="18"/>
      <c r="U5" s="18"/>
      <c r="V5" s="18"/>
      <c r="W5" s="390"/>
      <c r="X5" s="391"/>
      <c r="Y5" s="391"/>
      <c r="Z5" s="391"/>
      <c r="AA5" s="391"/>
      <c r="AB5" s="391"/>
      <c r="AC5" s="391"/>
      <c r="AD5" s="391"/>
      <c r="AE5" s="391"/>
      <c r="AF5" s="391"/>
      <c r="AG5" s="391"/>
      <c r="AH5" s="391"/>
      <c r="AI5" s="391"/>
      <c r="AJ5" s="391"/>
      <c r="AK5" s="391"/>
      <c r="AL5" s="391"/>
      <c r="AM5" s="16" t="s">
        <v>17</v>
      </c>
      <c r="AN5" s="17"/>
      <c r="AO5" s="17"/>
      <c r="AP5" s="17"/>
      <c r="AQ5" s="17"/>
      <c r="AR5" s="17"/>
      <c r="AS5" s="392"/>
      <c r="AT5" s="392"/>
      <c r="AU5" s="392"/>
      <c r="AV5" s="392"/>
      <c r="AW5" s="392"/>
      <c r="AX5" s="392"/>
      <c r="AY5" s="392"/>
      <c r="AZ5" s="392"/>
      <c r="BA5" s="392"/>
      <c r="BB5" s="17"/>
      <c r="BC5" s="19"/>
      <c r="BD5" s="19"/>
      <c r="BE5" s="19"/>
      <c r="BF5" s="19"/>
    </row>
    <row r="6" spans="1:58" ht="15.75" x14ac:dyDescent="0.25">
      <c r="A6" s="20" t="s">
        <v>18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21"/>
      <c r="Q6" s="22"/>
      <c r="R6" s="22"/>
      <c r="S6" s="22"/>
      <c r="T6" s="22"/>
      <c r="U6" s="22"/>
      <c r="V6" s="22"/>
      <c r="W6" s="23"/>
      <c r="X6" s="22"/>
      <c r="Y6" s="22"/>
      <c r="Z6" s="22"/>
      <c r="AA6" s="22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24"/>
      <c r="AN6" s="11"/>
      <c r="AO6" s="11"/>
      <c r="AP6" s="11"/>
      <c r="AQ6" s="11"/>
      <c r="AR6" s="11"/>
      <c r="AS6" s="392"/>
      <c r="AT6" s="392"/>
      <c r="AU6" s="392"/>
      <c r="AV6" s="392"/>
      <c r="AW6" s="392"/>
      <c r="AX6" s="392"/>
      <c r="AY6" s="392"/>
      <c r="AZ6" s="392"/>
      <c r="BA6" s="392"/>
      <c r="BB6" s="11"/>
    </row>
    <row r="7" spans="1:58" ht="15.75" x14ac:dyDescent="0.25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393">
        <f ca="1">INDIRECT("In!B5")</f>
        <v>0</v>
      </c>
      <c r="AN7" s="393"/>
      <c r="AO7" s="393"/>
      <c r="AP7" s="393"/>
      <c r="AQ7" s="393"/>
      <c r="AR7" s="393"/>
      <c r="AS7" s="393"/>
      <c r="AT7" s="393"/>
      <c r="AU7" s="393"/>
      <c r="AV7" s="393"/>
      <c r="AW7" s="393"/>
      <c r="AX7" s="393"/>
      <c r="AY7" s="393"/>
      <c r="AZ7" s="393"/>
      <c r="BA7" s="393"/>
      <c r="BB7" s="11"/>
    </row>
    <row r="8" spans="1:58" ht="18.75" x14ac:dyDescent="0.3">
      <c r="A8" s="25" t="s">
        <v>19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393"/>
      <c r="AN8" s="393"/>
      <c r="AO8" s="393"/>
      <c r="AP8" s="393"/>
      <c r="AQ8" s="393"/>
      <c r="AR8" s="393"/>
      <c r="AS8" s="393"/>
      <c r="AT8" s="393"/>
      <c r="AU8" s="393"/>
      <c r="AV8" s="393"/>
      <c r="AW8" s="393"/>
      <c r="AX8" s="393"/>
      <c r="AY8" s="393"/>
      <c r="AZ8" s="393"/>
      <c r="BA8" s="393"/>
      <c r="BB8" s="11"/>
    </row>
    <row r="9" spans="1:58" x14ac:dyDescent="0.25">
      <c r="A9" s="2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393"/>
      <c r="AN9" s="393"/>
      <c r="AO9" s="393"/>
      <c r="AP9" s="393"/>
      <c r="AQ9" s="393"/>
      <c r="AR9" s="393"/>
      <c r="AS9" s="393"/>
      <c r="AT9" s="393"/>
      <c r="AU9" s="393"/>
      <c r="AV9" s="393"/>
      <c r="AW9" s="393"/>
      <c r="AX9" s="393"/>
      <c r="AY9" s="393"/>
      <c r="AZ9" s="393"/>
      <c r="BA9" s="393"/>
      <c r="BB9" s="11"/>
    </row>
    <row r="10" spans="1:58" ht="20.25" x14ac:dyDescent="0.3">
      <c r="A10" s="26" t="s">
        <v>20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393"/>
      <c r="AN10" s="393"/>
      <c r="AO10" s="393"/>
      <c r="AP10" s="393"/>
      <c r="AQ10" s="393"/>
      <c r="AR10" s="393"/>
      <c r="AS10" s="393"/>
      <c r="AT10" s="393"/>
      <c r="AU10" s="393"/>
      <c r="AV10" s="393"/>
      <c r="AW10" s="393"/>
      <c r="AX10" s="393"/>
      <c r="AY10" s="393"/>
      <c r="AZ10" s="393"/>
      <c r="BA10" s="393"/>
      <c r="BB10" s="11"/>
    </row>
    <row r="11" spans="1:58" ht="20.25" x14ac:dyDescent="0.3">
      <c r="A11" s="26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393"/>
      <c r="AN11" s="393"/>
      <c r="AO11" s="393"/>
      <c r="AP11" s="393"/>
      <c r="AQ11" s="393"/>
      <c r="AR11" s="393"/>
      <c r="AS11" s="393"/>
      <c r="AT11" s="393"/>
      <c r="AU11" s="393"/>
      <c r="AV11" s="393"/>
      <c r="AW11" s="393"/>
      <c r="AX11" s="393"/>
      <c r="AY11" s="393"/>
      <c r="AZ11" s="393"/>
      <c r="BA11" s="393"/>
      <c r="BB11" s="11"/>
    </row>
    <row r="12" spans="1:58" ht="18.75" x14ac:dyDescent="0.3">
      <c r="A12" s="27" t="s">
        <v>21</v>
      </c>
      <c r="B12" s="11"/>
      <c r="C12" s="11"/>
      <c r="D12" s="11"/>
      <c r="E12" s="11"/>
      <c r="F12" s="394" t="str">
        <f ca="1">INDIRECT("In!B1")</f>
        <v>магістрів</v>
      </c>
      <c r="G12" s="394"/>
      <c r="H12" s="394"/>
      <c r="I12" s="394"/>
      <c r="J12" s="394"/>
      <c r="K12" s="394"/>
      <c r="L12" s="394"/>
      <c r="M12" s="394"/>
      <c r="N12" s="394"/>
      <c r="O12" s="28" t="s">
        <v>22</v>
      </c>
      <c r="P12" s="28"/>
      <c r="Q12" s="29"/>
      <c r="R12" s="29"/>
      <c r="S12" s="29"/>
      <c r="T12" s="29"/>
      <c r="U12" s="395" t="str">
        <f ca="1">INDIRECT("In!B2")</f>
        <v>17 Електроніка та телекомунікації</v>
      </c>
      <c r="V12" s="394"/>
      <c r="W12" s="394"/>
      <c r="X12" s="394"/>
      <c r="Y12" s="394"/>
      <c r="Z12" s="394"/>
      <c r="AA12" s="394"/>
      <c r="AB12" s="394"/>
      <c r="AC12" s="394"/>
      <c r="AD12" s="396"/>
      <c r="AE12" s="396"/>
      <c r="AF12" s="396"/>
      <c r="AG12" s="396"/>
      <c r="AH12" s="396"/>
      <c r="AI12" s="396"/>
      <c r="AJ12" s="396"/>
      <c r="AK12" s="396"/>
      <c r="AL12" s="29"/>
      <c r="AM12" s="16" t="s">
        <v>23</v>
      </c>
      <c r="AN12" s="11"/>
      <c r="AO12" s="11"/>
      <c r="AP12" s="11"/>
      <c r="AQ12" s="11"/>
      <c r="AR12" s="11"/>
      <c r="AS12" s="379" t="s">
        <v>24</v>
      </c>
      <c r="AT12" s="379"/>
      <c r="AU12" s="379"/>
      <c r="AV12" s="379"/>
      <c r="AW12" s="379"/>
      <c r="AX12" s="379"/>
      <c r="AY12" s="379"/>
      <c r="AZ12" s="379"/>
      <c r="BA12" s="379"/>
      <c r="BB12" s="11"/>
    </row>
    <row r="13" spans="1:58" x14ac:dyDescent="0.25">
      <c r="A13" s="30" t="s">
        <v>25</v>
      </c>
      <c r="B13" s="11"/>
      <c r="C13" s="11"/>
      <c r="D13" s="11"/>
      <c r="E13" s="11"/>
      <c r="F13" s="11"/>
      <c r="G13" s="11"/>
      <c r="H13" s="11"/>
      <c r="I13" s="15" t="s">
        <v>26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5" t="s">
        <v>27</v>
      </c>
      <c r="AD13" s="11"/>
      <c r="AE13" s="11"/>
      <c r="AF13" s="11"/>
      <c r="AG13" s="11"/>
      <c r="AH13" s="11"/>
      <c r="AI13" s="11"/>
      <c r="AJ13" s="11"/>
      <c r="AK13" s="11"/>
      <c r="AL13" s="11"/>
      <c r="AM13" s="31"/>
      <c r="AN13" s="11"/>
      <c r="AO13" s="11"/>
      <c r="AP13" s="11"/>
      <c r="AQ13" s="11"/>
      <c r="AR13" s="11"/>
      <c r="AS13" s="32"/>
      <c r="AT13" s="32"/>
      <c r="AU13" s="15" t="s">
        <v>28</v>
      </c>
      <c r="AV13" s="32"/>
      <c r="AX13" s="32"/>
      <c r="AY13" s="32"/>
      <c r="AZ13" s="32"/>
      <c r="BA13" s="32"/>
      <c r="BB13" s="11"/>
    </row>
    <row r="14" spans="1:58" ht="15.75" x14ac:dyDescent="0.25">
      <c r="A14" s="10"/>
      <c r="B14" s="11"/>
      <c r="C14" s="11"/>
      <c r="D14" s="11"/>
      <c r="E14" s="11"/>
      <c r="F14" s="11"/>
      <c r="G14" s="397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11"/>
      <c r="AM14" s="16" t="s">
        <v>29</v>
      </c>
      <c r="AN14" s="11"/>
      <c r="AO14" s="11"/>
      <c r="AP14" s="11"/>
      <c r="AQ14" s="379" t="s">
        <v>30</v>
      </c>
      <c r="AR14" s="383"/>
      <c r="AS14" s="383"/>
      <c r="AT14" s="383"/>
      <c r="AU14" s="383"/>
      <c r="AV14" s="383"/>
      <c r="AW14" s="383"/>
      <c r="AX14" s="383"/>
      <c r="AY14" s="383"/>
      <c r="AZ14" s="383"/>
      <c r="BA14" s="383"/>
      <c r="BB14" s="11"/>
    </row>
    <row r="15" spans="1:58" x14ac:dyDescent="0.25">
      <c r="A15" s="3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5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4"/>
      <c r="AN15" s="11"/>
      <c r="AO15" s="11"/>
      <c r="AP15" s="11"/>
      <c r="AQ15" s="376" t="s">
        <v>26</v>
      </c>
      <c r="AR15" s="376"/>
      <c r="AS15" s="376"/>
      <c r="AT15" s="376"/>
      <c r="AU15" s="376"/>
      <c r="AV15" s="376"/>
      <c r="AW15" s="376"/>
      <c r="AX15" s="376"/>
      <c r="AY15" s="376"/>
      <c r="AZ15" s="11"/>
      <c r="BA15" s="11"/>
      <c r="BB15" s="11"/>
    </row>
    <row r="16" spans="1:58" ht="15.75" x14ac:dyDescent="0.25">
      <c r="A16" s="27" t="s">
        <v>31</v>
      </c>
      <c r="B16" s="11"/>
      <c r="C16" s="11"/>
      <c r="D16" s="11"/>
      <c r="E16" s="11"/>
      <c r="F16" s="34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377" t="str">
        <f ca="1">INDIRECT("In!B3")</f>
        <v>172 Телекомунікації та радіотехніка</v>
      </c>
      <c r="T16" s="378"/>
      <c r="U16" s="378"/>
      <c r="V16" s="378"/>
      <c r="W16" s="378"/>
      <c r="X16" s="378"/>
      <c r="Y16" s="378"/>
      <c r="Z16" s="378"/>
      <c r="AA16" s="378"/>
      <c r="AB16" s="378"/>
      <c r="AC16" s="378"/>
      <c r="AD16" s="378"/>
      <c r="AE16" s="378"/>
      <c r="AF16" s="378"/>
      <c r="AG16" s="378"/>
      <c r="AH16" s="378"/>
      <c r="AI16" s="378"/>
      <c r="AJ16" s="378"/>
      <c r="AK16" s="378"/>
      <c r="AL16" s="11"/>
      <c r="AM16" s="35" t="s">
        <v>23</v>
      </c>
      <c r="AN16" s="11"/>
      <c r="AO16" s="11"/>
      <c r="AP16" s="11"/>
      <c r="AQ16" s="11"/>
      <c r="AR16" s="11"/>
      <c r="AS16" s="379"/>
      <c r="AT16" s="379"/>
      <c r="AU16" s="379"/>
      <c r="AV16" s="379"/>
      <c r="AW16" s="379"/>
      <c r="AX16" s="379"/>
      <c r="AY16" s="379"/>
      <c r="AZ16" s="379"/>
      <c r="BA16" s="379"/>
      <c r="BB16" s="11"/>
    </row>
    <row r="17" spans="1:54" x14ac:dyDescent="0.25">
      <c r="A17" s="1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5" t="s">
        <v>32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31"/>
      <c r="AN17" s="11"/>
      <c r="AO17" s="11"/>
      <c r="AP17" s="11"/>
      <c r="AQ17" s="11"/>
      <c r="AR17" s="11"/>
      <c r="AS17" s="32"/>
      <c r="AT17" s="32"/>
      <c r="AU17" s="15" t="s">
        <v>28</v>
      </c>
      <c r="AV17" s="32"/>
      <c r="AX17" s="32"/>
      <c r="AY17" s="32"/>
      <c r="AZ17" s="32"/>
      <c r="BA17" s="32"/>
      <c r="BB17" s="11"/>
    </row>
    <row r="18" spans="1:54" ht="15.75" x14ac:dyDescent="0.25">
      <c r="A18" s="380" t="s">
        <v>33</v>
      </c>
      <c r="B18" s="381"/>
      <c r="C18" s="381"/>
      <c r="D18" s="381"/>
      <c r="E18" s="381"/>
      <c r="F18" s="381"/>
      <c r="G18" s="382" t="str">
        <f ca="1">INDIRECT("In!B4")</f>
        <v>Інтелектуальні технології мікросистемної радіоелектронної техніки</v>
      </c>
      <c r="H18" s="378"/>
      <c r="I18" s="378"/>
      <c r="J18" s="378"/>
      <c r="K18" s="378"/>
      <c r="L18" s="378"/>
      <c r="M18" s="378"/>
      <c r="N18" s="378"/>
      <c r="O18" s="378"/>
      <c r="P18" s="378"/>
      <c r="Q18" s="378"/>
      <c r="R18" s="378"/>
      <c r="S18" s="378"/>
      <c r="T18" s="378"/>
      <c r="U18" s="378"/>
      <c r="V18" s="378"/>
      <c r="W18" s="378"/>
      <c r="X18" s="378"/>
      <c r="Y18" s="378"/>
      <c r="Z18" s="378"/>
      <c r="AA18" s="378"/>
      <c r="AB18" s="378"/>
      <c r="AC18" s="378"/>
      <c r="AD18" s="378"/>
      <c r="AE18" s="378"/>
      <c r="AF18" s="378"/>
      <c r="AG18" s="378"/>
      <c r="AH18" s="378"/>
      <c r="AI18" s="378"/>
      <c r="AJ18" s="378"/>
      <c r="AK18" s="378"/>
      <c r="AL18" s="11"/>
      <c r="AM18" s="16" t="s">
        <v>29</v>
      </c>
      <c r="AN18" s="11"/>
      <c r="AO18" s="11"/>
      <c r="AP18" s="11"/>
      <c r="AQ18" s="379"/>
      <c r="AR18" s="383"/>
      <c r="AS18" s="383"/>
      <c r="AT18" s="383"/>
      <c r="AU18" s="383"/>
      <c r="AV18" s="383"/>
      <c r="AW18" s="383"/>
      <c r="AX18" s="383"/>
      <c r="AY18" s="383"/>
      <c r="AZ18" s="383"/>
      <c r="BA18" s="383"/>
      <c r="BB18" s="11"/>
    </row>
    <row r="19" spans="1:54" x14ac:dyDescent="0.25">
      <c r="A19" s="14"/>
      <c r="B19" s="11"/>
      <c r="C19" s="11"/>
      <c r="D19" s="11"/>
      <c r="E19" s="11"/>
      <c r="F19" s="13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36"/>
      <c r="S19" s="15"/>
      <c r="T19" s="37" t="s">
        <v>34</v>
      </c>
      <c r="U19" s="15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11"/>
      <c r="AM19" s="14"/>
      <c r="AN19" s="11"/>
      <c r="AO19" s="11"/>
      <c r="AP19" s="11"/>
      <c r="AQ19" s="384" t="s">
        <v>35</v>
      </c>
      <c r="AR19" s="384"/>
      <c r="AS19" s="384"/>
      <c r="AT19" s="384"/>
      <c r="AU19" s="384"/>
      <c r="AV19" s="384"/>
      <c r="AW19" s="384"/>
      <c r="AX19" s="384"/>
      <c r="AY19" s="384"/>
      <c r="AZ19" s="11"/>
      <c r="BA19" s="11"/>
      <c r="BB19" s="11"/>
    </row>
    <row r="20" spans="1:54" ht="15.75" x14ac:dyDescent="0.25">
      <c r="A20" s="10" t="s">
        <v>36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85" t="s">
        <v>299</v>
      </c>
      <c r="U20" s="386"/>
      <c r="V20" s="386"/>
      <c r="W20" s="386"/>
      <c r="X20" s="386"/>
      <c r="Y20" s="386"/>
      <c r="Z20" s="386"/>
      <c r="AA20" s="386"/>
      <c r="AB20" s="386"/>
      <c r="AC20" s="386"/>
      <c r="AD20" s="386"/>
      <c r="AE20" s="386"/>
      <c r="AF20" s="386"/>
      <c r="AG20" s="386"/>
      <c r="AH20" s="386"/>
      <c r="AI20" s="386"/>
      <c r="AJ20" s="386"/>
      <c r="AK20" s="11"/>
      <c r="AL20" s="11"/>
      <c r="BB20" s="11"/>
    </row>
    <row r="21" spans="1:54" x14ac:dyDescent="0.25">
      <c r="A21" s="14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5" t="s">
        <v>38</v>
      </c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39"/>
      <c r="AN21" s="11"/>
      <c r="AO21" s="11"/>
      <c r="AP21" s="11"/>
      <c r="AQ21" s="272"/>
      <c r="AR21" s="272"/>
      <c r="AS21" s="272"/>
      <c r="AT21" s="40" t="s">
        <v>39</v>
      </c>
      <c r="AU21" s="272"/>
      <c r="AV21" s="272"/>
      <c r="AW21" s="272"/>
      <c r="AX21" s="272"/>
      <c r="AY21" s="272"/>
      <c r="AZ21" s="11"/>
      <c r="BA21" s="11"/>
      <c r="BB21" s="11"/>
    </row>
    <row r="22" spans="1:54" ht="15.75" x14ac:dyDescent="0.25">
      <c r="A22" s="27" t="s">
        <v>40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11"/>
    </row>
    <row r="23" spans="1:54" x14ac:dyDescent="0.25">
      <c r="A23" s="387" t="s">
        <v>41</v>
      </c>
      <c r="B23" s="44" t="s">
        <v>53</v>
      </c>
      <c r="C23" s="45"/>
      <c r="D23" s="45"/>
      <c r="E23" s="46"/>
      <c r="F23" s="41" t="s">
        <v>42</v>
      </c>
      <c r="G23" s="42"/>
      <c r="H23" s="42"/>
      <c r="I23" s="42"/>
      <c r="J23" s="43"/>
      <c r="K23" s="41" t="s">
        <v>43</v>
      </c>
      <c r="L23" s="42"/>
      <c r="M23" s="42"/>
      <c r="N23" s="43"/>
      <c r="O23" s="41" t="s">
        <v>44</v>
      </c>
      <c r="P23" s="42"/>
      <c r="Q23" s="42"/>
      <c r="R23" s="43"/>
      <c r="S23" s="41" t="s">
        <v>45</v>
      </c>
      <c r="T23" s="42"/>
      <c r="U23" s="42"/>
      <c r="V23" s="42"/>
      <c r="W23" s="43"/>
      <c r="X23" s="41" t="s">
        <v>46</v>
      </c>
      <c r="Y23" s="42"/>
      <c r="Z23" s="42"/>
      <c r="AA23" s="43"/>
      <c r="AB23" s="41" t="s">
        <v>47</v>
      </c>
      <c r="AC23" s="42"/>
      <c r="AD23" s="42"/>
      <c r="AE23" s="43"/>
      <c r="AF23" s="41" t="s">
        <v>48</v>
      </c>
      <c r="AG23" s="42"/>
      <c r="AH23" s="42"/>
      <c r="AI23" s="42"/>
      <c r="AJ23" s="43"/>
      <c r="AK23" s="41" t="s">
        <v>49</v>
      </c>
      <c r="AL23" s="42"/>
      <c r="AM23" s="42"/>
      <c r="AN23" s="43"/>
      <c r="AO23" s="41" t="s">
        <v>50</v>
      </c>
      <c r="AP23" s="42"/>
      <c r="AQ23" s="42"/>
      <c r="AR23" s="43"/>
      <c r="AS23" s="41" t="s">
        <v>51</v>
      </c>
      <c r="AT23" s="42"/>
      <c r="AU23" s="42"/>
      <c r="AV23" s="42"/>
      <c r="AW23" s="43"/>
      <c r="AX23" s="41" t="s">
        <v>52</v>
      </c>
      <c r="AY23" s="42"/>
      <c r="AZ23" s="42"/>
      <c r="BA23" s="43"/>
      <c r="BB23" s="11"/>
    </row>
    <row r="24" spans="1:54" x14ac:dyDescent="0.25">
      <c r="A24" s="388"/>
      <c r="B24" s="47">
        <v>49</v>
      </c>
      <c r="C24" s="47">
        <v>50</v>
      </c>
      <c r="D24" s="47">
        <v>51</v>
      </c>
      <c r="E24" s="47">
        <v>52</v>
      </c>
      <c r="F24" s="47">
        <v>1</v>
      </c>
      <c r="G24" s="47">
        <v>2</v>
      </c>
      <c r="H24" s="47">
        <v>3</v>
      </c>
      <c r="I24" s="47">
        <v>4</v>
      </c>
      <c r="J24" s="47">
        <v>5</v>
      </c>
      <c r="K24" s="47">
        <v>6</v>
      </c>
      <c r="L24" s="47">
        <v>7</v>
      </c>
      <c r="M24" s="47">
        <v>8</v>
      </c>
      <c r="N24" s="47">
        <v>9</v>
      </c>
      <c r="O24" s="48">
        <v>10</v>
      </c>
      <c r="P24" s="47">
        <v>11</v>
      </c>
      <c r="Q24" s="47">
        <v>12</v>
      </c>
      <c r="R24" s="47">
        <v>13</v>
      </c>
      <c r="S24" s="47">
        <v>14</v>
      </c>
      <c r="T24" s="47">
        <v>15</v>
      </c>
      <c r="U24" s="47">
        <v>16</v>
      </c>
      <c r="V24" s="47">
        <v>17</v>
      </c>
      <c r="W24" s="47">
        <v>18</v>
      </c>
      <c r="X24" s="47">
        <v>19</v>
      </c>
      <c r="Y24" s="47">
        <v>20</v>
      </c>
      <c r="Z24" s="47">
        <v>21</v>
      </c>
      <c r="AA24" s="47">
        <v>22</v>
      </c>
      <c r="AB24" s="47">
        <v>23</v>
      </c>
      <c r="AC24" s="47">
        <v>24</v>
      </c>
      <c r="AD24" s="47">
        <v>25</v>
      </c>
      <c r="AE24" s="47">
        <v>26</v>
      </c>
      <c r="AF24" s="47">
        <v>27</v>
      </c>
      <c r="AG24" s="47">
        <v>28</v>
      </c>
      <c r="AH24" s="47">
        <v>29</v>
      </c>
      <c r="AI24" s="47">
        <v>30</v>
      </c>
      <c r="AJ24" s="47">
        <v>31</v>
      </c>
      <c r="AK24" s="47">
        <v>32</v>
      </c>
      <c r="AL24" s="47">
        <v>33</v>
      </c>
      <c r="AM24" s="47">
        <v>34</v>
      </c>
      <c r="AN24" s="47">
        <v>35</v>
      </c>
      <c r="AO24" s="47">
        <v>36</v>
      </c>
      <c r="AP24" s="47">
        <v>37</v>
      </c>
      <c r="AQ24" s="47">
        <v>38</v>
      </c>
      <c r="AR24" s="47">
        <v>39</v>
      </c>
      <c r="AS24" s="47">
        <v>40</v>
      </c>
      <c r="AT24" s="47">
        <v>41</v>
      </c>
      <c r="AU24" s="47">
        <v>42</v>
      </c>
      <c r="AV24" s="47">
        <v>43</v>
      </c>
      <c r="AW24" s="47">
        <v>44</v>
      </c>
      <c r="AX24" s="47">
        <v>45</v>
      </c>
      <c r="AY24" s="47">
        <v>46</v>
      </c>
      <c r="AZ24" s="47">
        <v>47</v>
      </c>
      <c r="BA24" s="47">
        <v>48</v>
      </c>
      <c r="BB24" s="11"/>
    </row>
    <row r="25" spans="1:54" x14ac:dyDescent="0.25">
      <c r="A25" s="49">
        <v>1</v>
      </c>
      <c r="B25" s="50"/>
      <c r="C25" s="50"/>
      <c r="D25" s="50"/>
      <c r="E25" s="50"/>
      <c r="F25" s="50"/>
      <c r="G25" s="50"/>
      <c r="H25" s="50"/>
      <c r="I25" s="50"/>
      <c r="J25" s="50"/>
      <c r="K25" s="50" t="s">
        <v>54</v>
      </c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</row>
    <row r="26" spans="1:54" x14ac:dyDescent="0.25">
      <c r="A26" s="49">
        <v>2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</row>
    <row r="27" spans="1:54" x14ac:dyDescent="0.25">
      <c r="A27" s="49">
        <v>3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</row>
    <row r="28" spans="1:54" x14ac:dyDescent="0.25">
      <c r="A28" s="49">
        <v>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</row>
    <row r="29" spans="1:54" x14ac:dyDescent="0.25">
      <c r="A29" s="51" t="s">
        <v>61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</row>
    <row r="30" spans="1:54" x14ac:dyDescent="0.25">
      <c r="A30" s="51" t="s">
        <v>62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</row>
    <row r="31" spans="1:54" ht="15.75" x14ac:dyDescent="0.25">
      <c r="A31" s="52" t="s">
        <v>63</v>
      </c>
      <c r="B31" s="11"/>
      <c r="C31" s="16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53"/>
      <c r="AH31" s="53" t="s">
        <v>64</v>
      </c>
      <c r="AI31" s="11"/>
      <c r="AJ31" s="11"/>
      <c r="AK31" s="11"/>
      <c r="AL31" s="11"/>
      <c r="AM31" s="11"/>
      <c r="AN31" s="11"/>
      <c r="AO31" s="11"/>
      <c r="AP31" s="11"/>
      <c r="AQ31" s="10" t="s">
        <v>65</v>
      </c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</row>
    <row r="32" spans="1:54" ht="56.25" x14ac:dyDescent="0.25">
      <c r="A32" s="54" t="s">
        <v>41</v>
      </c>
      <c r="B32" s="369" t="s">
        <v>66</v>
      </c>
      <c r="C32" s="369"/>
      <c r="D32" s="369"/>
      <c r="E32" s="370" t="s">
        <v>67</v>
      </c>
      <c r="F32" s="371"/>
      <c r="G32" s="273" t="s">
        <v>68</v>
      </c>
      <c r="H32" s="369" t="s">
        <v>69</v>
      </c>
      <c r="I32" s="369"/>
      <c r="J32" s="369"/>
      <c r="K32" s="369" t="s">
        <v>70</v>
      </c>
      <c r="L32" s="369"/>
      <c r="M32" s="369"/>
      <c r="N32" s="369" t="s">
        <v>71</v>
      </c>
      <c r="O32" s="369"/>
      <c r="P32" s="369"/>
      <c r="Q32" s="372" t="s">
        <v>72</v>
      </c>
      <c r="R32" s="372"/>
      <c r="S32" s="372"/>
      <c r="T32" s="369" t="s">
        <v>73</v>
      </c>
      <c r="U32" s="369"/>
      <c r="V32" s="369"/>
      <c r="W32" s="369" t="s">
        <v>74</v>
      </c>
      <c r="X32" s="369"/>
      <c r="Y32" s="369"/>
      <c r="Z32" s="51"/>
      <c r="AA32" s="373" t="s">
        <v>75</v>
      </c>
      <c r="AB32" s="374"/>
      <c r="AC32" s="374"/>
      <c r="AD32" s="374"/>
      <c r="AE32" s="374"/>
      <c r="AF32" s="375"/>
      <c r="AG32" s="345" t="s">
        <v>76</v>
      </c>
      <c r="AH32" s="346"/>
      <c r="AI32" s="347" t="s">
        <v>77</v>
      </c>
      <c r="AJ32" s="347"/>
      <c r="AK32" s="51"/>
      <c r="AL32" s="345" t="s">
        <v>78</v>
      </c>
      <c r="AM32" s="348"/>
      <c r="AN32" s="348"/>
      <c r="AO32" s="348"/>
      <c r="AP32" s="348"/>
      <c r="AQ32" s="348"/>
      <c r="AR32" s="348"/>
      <c r="AS32" s="349"/>
      <c r="AT32" s="345" t="s">
        <v>79</v>
      </c>
      <c r="AU32" s="350"/>
      <c r="AV32" s="350"/>
      <c r="AW32" s="350"/>
      <c r="AX32" s="350"/>
      <c r="AY32" s="346"/>
      <c r="AZ32" s="347" t="s">
        <v>76</v>
      </c>
      <c r="BA32" s="347"/>
      <c r="BB32" s="11"/>
    </row>
    <row r="33" spans="1:54" x14ac:dyDescent="0.25">
      <c r="A33" s="56">
        <v>1</v>
      </c>
      <c r="B33" s="341">
        <f ca="1">COUNTIF(OFFSET(grafikNPz,ROW()-31,0,1,54),"=Т*")</f>
        <v>1</v>
      </c>
      <c r="C33" s="342"/>
      <c r="D33" s="343"/>
      <c r="E33" s="341">
        <f ca="1">COUNTIF(OFFSET(grafikNPz,ROW()-31,0,1,54),"=Р")</f>
        <v>0</v>
      </c>
      <c r="F33" s="343"/>
      <c r="G33" s="274">
        <f ca="1">COUNTIF(OFFSET(grafikNPz,ROW()-31,0,1,54),"=І")</f>
        <v>0</v>
      </c>
      <c r="H33" s="341">
        <f ca="1">COUNTIF(OFFSET(grafikNPz,ROW()-31,0,1,54),"=С")</f>
        <v>0</v>
      </c>
      <c r="I33" s="342"/>
      <c r="J33" s="343"/>
      <c r="K33" s="341">
        <f ca="1">COUNTIF(OFFSET(grafikNPz,ROW()-31,0,1,54),"=П")</f>
        <v>0</v>
      </c>
      <c r="L33" s="342"/>
      <c r="M33" s="343"/>
      <c r="N33" s="341">
        <f ca="1">COUNTIF(OFFSET(grafikNPz,ROW()-31,0,1,54),"=А")</f>
        <v>0</v>
      </c>
      <c r="O33" s="342"/>
      <c r="P33" s="343"/>
      <c r="Q33" s="341">
        <f ca="1">COUNTIF(OFFSET(grafikNPz,ROW()-31,0,1,54),"=Д")</f>
        <v>0</v>
      </c>
      <c r="R33" s="342"/>
      <c r="S33" s="343"/>
      <c r="T33" s="341">
        <f ca="1">COUNTIF(OFFSET(grafikNPz,ROW()-31,0,1,54),"=К")</f>
        <v>0</v>
      </c>
      <c r="U33" s="342"/>
      <c r="V33" s="343"/>
      <c r="W33" s="341">
        <f ca="1">SUM(OFFSET(W33,0,-21,1,21))</f>
        <v>1</v>
      </c>
      <c r="X33" s="342"/>
      <c r="Y33" s="343"/>
      <c r="Z33" s="58"/>
      <c r="AA33" s="335"/>
      <c r="AB33" s="336"/>
      <c r="AC33" s="336"/>
      <c r="AD33" s="336"/>
      <c r="AE33" s="336"/>
      <c r="AF33" s="337"/>
      <c r="AG33" s="300"/>
      <c r="AH33" s="301"/>
      <c r="AI33" s="304"/>
      <c r="AJ33" s="305"/>
      <c r="AK33" s="58"/>
      <c r="AL33" s="351"/>
      <c r="AM33" s="352"/>
      <c r="AN33" s="352"/>
      <c r="AO33" s="352"/>
      <c r="AP33" s="352"/>
      <c r="AQ33" s="352"/>
      <c r="AR33" s="352"/>
      <c r="AS33" s="353"/>
      <c r="AT33" s="335" t="s">
        <v>80</v>
      </c>
      <c r="AU33" s="360"/>
      <c r="AV33" s="360"/>
      <c r="AW33" s="360"/>
      <c r="AX33" s="360"/>
      <c r="AY33" s="361"/>
      <c r="AZ33" s="365">
        <v>3</v>
      </c>
      <c r="BA33" s="366"/>
      <c r="BB33" s="11"/>
    </row>
    <row r="34" spans="1:54" x14ac:dyDescent="0.25">
      <c r="A34" s="56">
        <v>2</v>
      </c>
      <c r="B34" s="341">
        <f ca="1">COUNTIF(OFFSET(grafikNPz,ROW()-31,0,1,54),"=Т*")</f>
        <v>0</v>
      </c>
      <c r="C34" s="342"/>
      <c r="D34" s="343"/>
      <c r="E34" s="341">
        <f ca="1">COUNTIF(OFFSET(grafikNPz,ROW()-31,0,1,54),"=Р")</f>
        <v>0</v>
      </c>
      <c r="F34" s="343"/>
      <c r="G34" s="274">
        <f ca="1">COUNTIF(OFFSET(grafikNPz,ROW()-31,0,1,54),"=І")</f>
        <v>0</v>
      </c>
      <c r="H34" s="341">
        <f ca="1">COUNTIF(OFFSET(grafikNPz,ROW()-31,0,1,54),"=С")</f>
        <v>0</v>
      </c>
      <c r="I34" s="342"/>
      <c r="J34" s="343"/>
      <c r="K34" s="341">
        <f ca="1">COUNTIF(OFFSET(grafikNPz,ROW()-31,0,1,54),"=П")</f>
        <v>0</v>
      </c>
      <c r="L34" s="342"/>
      <c r="M34" s="343"/>
      <c r="N34" s="341">
        <f ca="1">COUNTIF(OFFSET(grafikNPz,ROW()-31,0,1,54),"=А")</f>
        <v>0</v>
      </c>
      <c r="O34" s="342"/>
      <c r="P34" s="343"/>
      <c r="Q34" s="341">
        <f ca="1">COUNTIF(OFFSET(grafikNPz,ROW()-31,0,1,54),"=Д")</f>
        <v>0</v>
      </c>
      <c r="R34" s="342"/>
      <c r="S34" s="343"/>
      <c r="T34" s="341">
        <f ca="1">COUNTIF(OFFSET(grafikNPz,ROW()-31,0,1,54),"=К")</f>
        <v>0</v>
      </c>
      <c r="U34" s="342"/>
      <c r="V34" s="343"/>
      <c r="W34" s="341">
        <f ca="1">SUM(OFFSET(W34,0,-21,1,21))</f>
        <v>0</v>
      </c>
      <c r="X34" s="342"/>
      <c r="Y34" s="343"/>
      <c r="Z34" s="58"/>
      <c r="AA34" s="338"/>
      <c r="AB34" s="339"/>
      <c r="AC34" s="339"/>
      <c r="AD34" s="339"/>
      <c r="AE34" s="339"/>
      <c r="AF34" s="340"/>
      <c r="AG34" s="302"/>
      <c r="AH34" s="303"/>
      <c r="AI34" s="306"/>
      <c r="AJ34" s="307"/>
      <c r="AK34" s="58"/>
      <c r="AL34" s="354"/>
      <c r="AM34" s="355"/>
      <c r="AN34" s="355"/>
      <c r="AO34" s="355"/>
      <c r="AP34" s="355"/>
      <c r="AQ34" s="355"/>
      <c r="AR34" s="355"/>
      <c r="AS34" s="356"/>
      <c r="AT34" s="362"/>
      <c r="AU34" s="363"/>
      <c r="AV34" s="363"/>
      <c r="AW34" s="363"/>
      <c r="AX34" s="363"/>
      <c r="AY34" s="364"/>
      <c r="AZ34" s="367"/>
      <c r="BA34" s="368"/>
      <c r="BB34" s="11"/>
    </row>
    <row r="35" spans="1:54" x14ac:dyDescent="0.25">
      <c r="A35" s="56">
        <v>3</v>
      </c>
      <c r="B35" s="341">
        <f ca="1">COUNTIF(OFFSET(grafikNPz,ROW()-31,0,1,54),"=Т*")</f>
        <v>0</v>
      </c>
      <c r="C35" s="342"/>
      <c r="D35" s="343"/>
      <c r="E35" s="341">
        <f ca="1">COUNTIF(OFFSET(grafikNPz,ROW()-31,0,1,54),"=Р")</f>
        <v>0</v>
      </c>
      <c r="F35" s="343"/>
      <c r="G35" s="274">
        <f ca="1">COUNTIF(OFFSET(grafikNPz,ROW()-31,0,1,54),"=І")</f>
        <v>0</v>
      </c>
      <c r="H35" s="341">
        <f ca="1">COUNTIF(OFFSET(grafikNPz,ROW()-31,0,1,54),"=С")</f>
        <v>0</v>
      </c>
      <c r="I35" s="342"/>
      <c r="J35" s="343"/>
      <c r="K35" s="341">
        <f ca="1">COUNTIF(OFFSET(grafikNPz,ROW()-31,0,1,54),"=П")</f>
        <v>0</v>
      </c>
      <c r="L35" s="342"/>
      <c r="M35" s="343"/>
      <c r="N35" s="341">
        <f ca="1">COUNTIF(OFFSET(grafikNPz,ROW()-31,0,1,54),"=А")</f>
        <v>0</v>
      </c>
      <c r="O35" s="342"/>
      <c r="P35" s="343"/>
      <c r="Q35" s="341">
        <f ca="1">COUNTIF(OFFSET(grafikNPz,ROW()-31,0,1,54),"=Д")</f>
        <v>0</v>
      </c>
      <c r="R35" s="342"/>
      <c r="S35" s="343"/>
      <c r="T35" s="341">
        <f ca="1">COUNTIF(OFFSET(grafikNPz,ROW()-31,0,1,54),"=К")</f>
        <v>0</v>
      </c>
      <c r="U35" s="342"/>
      <c r="V35" s="343"/>
      <c r="W35" s="341">
        <f ca="1">SUM(OFFSET(W35,0,-21,1,21))</f>
        <v>0</v>
      </c>
      <c r="X35" s="342"/>
      <c r="Y35" s="343"/>
      <c r="Z35" s="58"/>
      <c r="AA35" s="335"/>
      <c r="AB35" s="336"/>
      <c r="AC35" s="336"/>
      <c r="AD35" s="336"/>
      <c r="AE35" s="336"/>
      <c r="AF35" s="337"/>
      <c r="AG35" s="300"/>
      <c r="AH35" s="301"/>
      <c r="AI35" s="304"/>
      <c r="AJ35" s="305"/>
      <c r="AK35" s="58"/>
      <c r="AL35" s="357"/>
      <c r="AM35" s="358"/>
      <c r="AN35" s="358"/>
      <c r="AO35" s="358"/>
      <c r="AP35" s="358"/>
      <c r="AQ35" s="358"/>
      <c r="AR35" s="358"/>
      <c r="AS35" s="359"/>
      <c r="AT35" s="362"/>
      <c r="AU35" s="363"/>
      <c r="AV35" s="363"/>
      <c r="AW35" s="363"/>
      <c r="AX35" s="363"/>
      <c r="AY35" s="364"/>
      <c r="AZ35" s="367"/>
      <c r="BA35" s="368"/>
      <c r="BB35" s="11"/>
    </row>
    <row r="36" spans="1:54" x14ac:dyDescent="0.25">
      <c r="A36" s="56">
        <v>4</v>
      </c>
      <c r="B36" s="341">
        <f ca="1">COUNTIF(OFFSET(grafikNPz,ROW()-31,0,1,54),"=Т*")</f>
        <v>0</v>
      </c>
      <c r="C36" s="342"/>
      <c r="D36" s="343"/>
      <c r="E36" s="341">
        <f ca="1">COUNTIF(OFFSET(grafikNPz,ROW()-31,0,1,54),"=Р")</f>
        <v>0</v>
      </c>
      <c r="F36" s="343"/>
      <c r="G36" s="274">
        <f ca="1">COUNTIF(OFFSET(grafikNPz,ROW()-31,0,1,54),"=І")</f>
        <v>0</v>
      </c>
      <c r="H36" s="341">
        <f ca="1">COUNTIF(OFFSET(grafikNPz,ROW()-31,0,1,54),"=С")</f>
        <v>0</v>
      </c>
      <c r="I36" s="342"/>
      <c r="J36" s="343"/>
      <c r="K36" s="341">
        <f ca="1">COUNTIF(OFFSET(grafikNPz,ROW()-31,0,1,54),"=П")</f>
        <v>0</v>
      </c>
      <c r="L36" s="342"/>
      <c r="M36" s="343"/>
      <c r="N36" s="341">
        <f ca="1">COUNTIF(OFFSET(grafikNPz,ROW()-31,0,1,54),"=А")</f>
        <v>0</v>
      </c>
      <c r="O36" s="342"/>
      <c r="P36" s="343"/>
      <c r="Q36" s="341">
        <f ca="1">COUNTIF(OFFSET(grafikNPz,ROW()-31,0,1,54),"=Д")</f>
        <v>0</v>
      </c>
      <c r="R36" s="342"/>
      <c r="S36" s="343"/>
      <c r="T36" s="341">
        <f ca="1">COUNTIF(OFFSET(grafikNPz,ROW()-31,0,1,54),"=К")</f>
        <v>0</v>
      </c>
      <c r="U36" s="342"/>
      <c r="V36" s="343"/>
      <c r="W36" s="341">
        <f ca="1">SUM(OFFSET(W36,0,-21,1,21))</f>
        <v>0</v>
      </c>
      <c r="X36" s="342"/>
      <c r="Y36" s="343"/>
      <c r="Z36" s="58"/>
      <c r="AA36" s="338"/>
      <c r="AB36" s="339"/>
      <c r="AC36" s="339"/>
      <c r="AD36" s="339"/>
      <c r="AE36" s="339"/>
      <c r="AF36" s="340"/>
      <c r="AG36" s="302"/>
      <c r="AH36" s="303"/>
      <c r="AI36" s="306"/>
      <c r="AJ36" s="307"/>
      <c r="AK36" s="58"/>
      <c r="AL36" s="315"/>
      <c r="AM36" s="316"/>
      <c r="AN36" s="316"/>
      <c r="AO36" s="316"/>
      <c r="AP36" s="316"/>
      <c r="AQ36" s="316"/>
      <c r="AR36" s="316"/>
      <c r="AS36" s="316"/>
      <c r="AT36" s="319"/>
      <c r="AU36" s="320"/>
      <c r="AV36" s="320"/>
      <c r="AW36" s="320"/>
      <c r="AX36" s="320"/>
      <c r="AY36" s="320"/>
      <c r="AZ36" s="323"/>
      <c r="BA36" s="324"/>
      <c r="BB36" s="11"/>
    </row>
    <row r="37" spans="1:54" ht="15" customHeight="1" x14ac:dyDescent="0.25">
      <c r="A37" s="56"/>
      <c r="B37" s="341"/>
      <c r="C37" s="342"/>
      <c r="D37" s="343"/>
      <c r="E37" s="344"/>
      <c r="F37" s="344"/>
      <c r="G37" s="274">
        <f ca="1">COUNTIF(OFFSET(grafikNPz,ROW()-31,0,1,54),"=І")</f>
        <v>0</v>
      </c>
      <c r="H37" s="341"/>
      <c r="I37" s="342"/>
      <c r="J37" s="343"/>
      <c r="K37" s="341"/>
      <c r="L37" s="342"/>
      <c r="M37" s="343"/>
      <c r="N37" s="341"/>
      <c r="O37" s="342"/>
      <c r="P37" s="343"/>
      <c r="Q37" s="341"/>
      <c r="R37" s="342"/>
      <c r="S37" s="343"/>
      <c r="T37" s="341"/>
      <c r="U37" s="342"/>
      <c r="V37" s="343"/>
      <c r="W37" s="341"/>
      <c r="X37" s="342"/>
      <c r="Y37" s="343"/>
      <c r="Z37" s="58"/>
      <c r="AA37" s="335" t="s">
        <v>81</v>
      </c>
      <c r="AB37" s="336"/>
      <c r="AC37" s="336"/>
      <c r="AD37" s="336"/>
      <c r="AE37" s="336"/>
      <c r="AF37" s="337"/>
      <c r="AG37" s="327">
        <v>3</v>
      </c>
      <c r="AH37" s="328"/>
      <c r="AI37" s="331">
        <v>3</v>
      </c>
      <c r="AJ37" s="332"/>
      <c r="AK37" s="58"/>
      <c r="AL37" s="317"/>
      <c r="AM37" s="317"/>
      <c r="AN37" s="317"/>
      <c r="AO37" s="317"/>
      <c r="AP37" s="317"/>
      <c r="AQ37" s="317"/>
      <c r="AR37" s="317"/>
      <c r="AS37" s="317"/>
      <c r="AT37" s="321"/>
      <c r="AU37" s="321"/>
      <c r="AV37" s="321"/>
      <c r="AW37" s="321"/>
      <c r="AX37" s="321"/>
      <c r="AY37" s="321"/>
      <c r="AZ37" s="325"/>
      <c r="BA37" s="325"/>
      <c r="BB37" s="11"/>
    </row>
    <row r="38" spans="1:54" x14ac:dyDescent="0.25">
      <c r="A38" s="59" t="s">
        <v>74</v>
      </c>
      <c r="B38" s="341">
        <f ca="1">SUM(OFFSET(B38,-5,0,5,1))</f>
        <v>1</v>
      </c>
      <c r="C38" s="342"/>
      <c r="D38" s="343"/>
      <c r="E38" s="344">
        <f ca="1">SUM(OFFSET(E38,-5,0,5,1))</f>
        <v>0</v>
      </c>
      <c r="F38" s="344"/>
      <c r="G38" s="274"/>
      <c r="H38" s="341">
        <f ca="1">SUM(OFFSET(H38,-5,0,5,1))</f>
        <v>0</v>
      </c>
      <c r="I38" s="342"/>
      <c r="J38" s="343"/>
      <c r="K38" s="341">
        <f ca="1">SUM(OFFSET(K38,-5,0,5,1))</f>
        <v>0</v>
      </c>
      <c r="L38" s="342"/>
      <c r="M38" s="343"/>
      <c r="N38" s="341">
        <f ca="1">SUM(OFFSET(N38,-5,0,5,1))</f>
        <v>0</v>
      </c>
      <c r="O38" s="342"/>
      <c r="P38" s="343"/>
      <c r="Q38" s="341">
        <f ca="1">SUM(OFFSET(Q38,-5,0,5,1))</f>
        <v>0</v>
      </c>
      <c r="R38" s="342"/>
      <c r="S38" s="343"/>
      <c r="T38" s="341">
        <f ca="1">SUM(OFFSET(T38,-5,0,5,1))</f>
        <v>0</v>
      </c>
      <c r="U38" s="342"/>
      <c r="V38" s="343"/>
      <c r="W38" s="341">
        <f ca="1">SUM(OFFSET(W38,-5,0,5,1))</f>
        <v>1</v>
      </c>
      <c r="X38" s="342"/>
      <c r="Y38" s="343"/>
      <c r="Z38" s="58"/>
      <c r="AA38" s="338"/>
      <c r="AB38" s="339"/>
      <c r="AC38" s="339"/>
      <c r="AD38" s="339"/>
      <c r="AE38" s="339"/>
      <c r="AF38" s="340"/>
      <c r="AG38" s="329"/>
      <c r="AH38" s="330"/>
      <c r="AI38" s="333"/>
      <c r="AJ38" s="334"/>
      <c r="AK38" s="58"/>
      <c r="AL38" s="318"/>
      <c r="AM38" s="318"/>
      <c r="AN38" s="318"/>
      <c r="AO38" s="318"/>
      <c r="AP38" s="318"/>
      <c r="AQ38" s="318"/>
      <c r="AR38" s="318"/>
      <c r="AS38" s="318"/>
      <c r="AT38" s="322"/>
      <c r="AU38" s="322"/>
      <c r="AV38" s="322"/>
      <c r="AW38" s="322"/>
      <c r="AX38" s="322"/>
      <c r="AY38" s="322"/>
      <c r="AZ38" s="326"/>
      <c r="BA38" s="326"/>
      <c r="BB38" s="11"/>
    </row>
    <row r="39" spans="1:54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</row>
    <row r="40" spans="1:54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294"/>
      <c r="AB40" s="295"/>
      <c r="AC40" s="295"/>
      <c r="AD40" s="295"/>
      <c r="AE40" s="295"/>
      <c r="AF40" s="296"/>
      <c r="AG40" s="300"/>
      <c r="AH40" s="301"/>
      <c r="AI40" s="304"/>
      <c r="AJ40" s="305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</row>
    <row r="41" spans="1:54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297"/>
      <c r="AB41" s="298"/>
      <c r="AC41" s="298"/>
      <c r="AD41" s="298"/>
      <c r="AE41" s="298"/>
      <c r="AF41" s="299"/>
      <c r="AG41" s="302"/>
      <c r="AH41" s="303"/>
      <c r="AI41" s="306"/>
      <c r="AJ41" s="307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</row>
    <row r="42" spans="1:54" x14ac:dyDescent="0.25">
      <c r="A42" s="11" t="s">
        <v>82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308"/>
      <c r="AB42" s="309"/>
      <c r="AC42" s="309"/>
      <c r="AD42" s="309"/>
      <c r="AE42" s="309"/>
      <c r="AF42" s="310"/>
      <c r="AG42" s="311"/>
      <c r="AH42" s="312"/>
      <c r="AI42" s="313"/>
      <c r="AJ42" s="314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</row>
    <row r="43" spans="1:54" x14ac:dyDescent="0.25">
      <c r="A43" s="11" t="str">
        <f ca="1">MID(CELL("имяфайла",AV3),SEARCH("[",CELL("имяфайла",AV3))+1,SEARCH("_2021.xls",CELL("имяфайла",AV3))-SEARCH("[",CELL("имяфайла",AV3))-1)</f>
        <v>RT-511-1-m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X43" s="11"/>
      <c r="AY43" s="11"/>
      <c r="AZ43" s="11"/>
      <c r="BA43" s="11"/>
      <c r="BB43" s="11"/>
    </row>
    <row r="44" spans="1:54" x14ac:dyDescent="0.25">
      <c r="A44" s="60" t="s">
        <v>83</v>
      </c>
      <c r="B44" s="60">
        <v>1</v>
      </c>
      <c r="C44" s="60">
        <v>2</v>
      </c>
      <c r="D44" s="60">
        <v>3</v>
      </c>
      <c r="E44" s="60">
        <v>4</v>
      </c>
      <c r="F44" s="60">
        <v>5</v>
      </c>
      <c r="G44" s="60">
        <v>6</v>
      </c>
      <c r="H44" s="60">
        <v>7</v>
      </c>
      <c r="I44" s="60">
        <v>8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</row>
    <row r="45" spans="1:54" x14ac:dyDescent="0.25">
      <c r="A45" s="60" t="s">
        <v>84</v>
      </c>
      <c r="B45" s="61">
        <f ca="1">IF(COUNTIF(OFFSET(grafikNPz,2,0,1,20),"=Т*")=0,"",COUNTIF(OFFSET(grafikNPz,2,0,1,20),"=Т*"))</f>
        <v>1</v>
      </c>
      <c r="C45" s="61" t="str">
        <f ca="1">IF(COUNTIF(OFFSET(grafikNPz,2,20,1,20),"=Т*")=0,"",COUNTIF(OFFSET(grafikNPz,2,20,1,20),"=Т*"))</f>
        <v/>
      </c>
      <c r="D45" s="61" t="str">
        <f ca="1">IF(COUNTIF(OFFSET(grafikNPz,3,0,1,20),"=Т*")=0,"",COUNTIF(OFFSET(grafikNPz,3,0,1,20),"=Т*"))</f>
        <v/>
      </c>
      <c r="E45" s="61" t="str">
        <f ca="1">IF(COUNTIF(OFFSET(grafikNPz,3,20,1,20),"=Т*")=0,"",COUNTIF(OFFSET(grafikNPz,3,20,1,20),"=Т*"))</f>
        <v/>
      </c>
      <c r="F45" s="61" t="str">
        <f ca="1">IF(COUNTIF(OFFSET(grafikNPz,4,0,1,20),"=Т*")=0,"",COUNTIF(OFFSET(grafikNPz,4,0,1,20),"=Т*"))</f>
        <v/>
      </c>
      <c r="G45" s="61" t="str">
        <f ca="1">IF(COUNTIF(OFFSET(grafikNPz,4,20,1,20),"=Т*")=0,"",COUNTIF(OFFSET(grafikNPz,4,20,1,20),"=Т*"))</f>
        <v/>
      </c>
      <c r="H45" s="61" t="str">
        <f ca="1">IF(COUNTIF(OFFSET(grafikNPz,5,0,1,20),"=Т*")=0,"",COUNTIF(OFFSET(grafikNPz,5,0,1,20),"=Т*"))</f>
        <v/>
      </c>
      <c r="I45" s="61" t="str">
        <f ca="1">IF(COUNTIF(OFFSET(grafikNPz,5,20,1,20),"=Т*")=0,"",COUNTIF(OFFSET(grafikNPz,5,20,1,20),"=Т*"))</f>
        <v/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</row>
    <row r="46" spans="1:54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</row>
    <row r="47" spans="1:54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</row>
  </sheetData>
  <mergeCells count="101">
    <mergeCell ref="B38:D38"/>
    <mergeCell ref="E38:F38"/>
    <mergeCell ref="H38:J38"/>
    <mergeCell ref="K38:M38"/>
    <mergeCell ref="N38:P38"/>
    <mergeCell ref="Q38:S38"/>
    <mergeCell ref="T38:V38"/>
    <mergeCell ref="W38:Y38"/>
    <mergeCell ref="T36:V36"/>
    <mergeCell ref="W36:Y36"/>
    <mergeCell ref="B37:D37"/>
    <mergeCell ref="E37:F37"/>
    <mergeCell ref="H37:J37"/>
    <mergeCell ref="K37:M37"/>
    <mergeCell ref="N37:P37"/>
    <mergeCell ref="Q37:S37"/>
    <mergeCell ref="T37:V37"/>
    <mergeCell ref="W37:Y37"/>
    <mergeCell ref="AA40:AF41"/>
    <mergeCell ref="AG40:AH41"/>
    <mergeCell ref="AI40:AJ41"/>
    <mergeCell ref="AA42:AF42"/>
    <mergeCell ref="AG42:AH42"/>
    <mergeCell ref="AI42:AJ42"/>
    <mergeCell ref="AL36:AS38"/>
    <mergeCell ref="AT36:AY38"/>
    <mergeCell ref="AZ36:BA38"/>
    <mergeCell ref="AA37:AF38"/>
    <mergeCell ref="AG37:AH38"/>
    <mergeCell ref="AI37:AJ38"/>
    <mergeCell ref="AA35:AF36"/>
    <mergeCell ref="AG35:AH36"/>
    <mergeCell ref="AI35:AJ36"/>
    <mergeCell ref="B36:D36"/>
    <mergeCell ref="E36:F36"/>
    <mergeCell ref="H36:J36"/>
    <mergeCell ref="K36:M36"/>
    <mergeCell ref="N36:P36"/>
    <mergeCell ref="Q36:S36"/>
    <mergeCell ref="K34:M34"/>
    <mergeCell ref="N34:P34"/>
    <mergeCell ref="Q34:S34"/>
    <mergeCell ref="T34:V34"/>
    <mergeCell ref="W34:Y34"/>
    <mergeCell ref="B35:D35"/>
    <mergeCell ref="E35:F35"/>
    <mergeCell ref="H35:J35"/>
    <mergeCell ref="K35:M35"/>
    <mergeCell ref="N35:P35"/>
    <mergeCell ref="Q35:S35"/>
    <mergeCell ref="T35:V35"/>
    <mergeCell ref="W35:Y35"/>
    <mergeCell ref="AZ32:BA32"/>
    <mergeCell ref="B33:D33"/>
    <mergeCell ref="E33:F33"/>
    <mergeCell ref="H33:J33"/>
    <mergeCell ref="K33:M33"/>
    <mergeCell ref="N33:P33"/>
    <mergeCell ref="Q33:S33"/>
    <mergeCell ref="T33:V33"/>
    <mergeCell ref="W33:Y33"/>
    <mergeCell ref="AA33:AF34"/>
    <mergeCell ref="W32:Y32"/>
    <mergeCell ref="AA32:AF32"/>
    <mergeCell ref="AG32:AH32"/>
    <mergeCell ref="AI32:AJ32"/>
    <mergeCell ref="AL32:AS32"/>
    <mergeCell ref="AT32:AY32"/>
    <mergeCell ref="AG33:AH34"/>
    <mergeCell ref="AI33:AJ34"/>
    <mergeCell ref="AL33:AS35"/>
    <mergeCell ref="AT33:AY35"/>
    <mergeCell ref="AZ33:BA35"/>
    <mergeCell ref="B34:D34"/>
    <mergeCell ref="E34:F34"/>
    <mergeCell ref="H34:J34"/>
    <mergeCell ref="AQ19:AY19"/>
    <mergeCell ref="T20:AJ20"/>
    <mergeCell ref="A23:A24"/>
    <mergeCell ref="B32:D32"/>
    <mergeCell ref="E32:F32"/>
    <mergeCell ref="H32:J32"/>
    <mergeCell ref="K32:M32"/>
    <mergeCell ref="N32:P32"/>
    <mergeCell ref="Q32:S32"/>
    <mergeCell ref="T32:V32"/>
    <mergeCell ref="G14:AK14"/>
    <mergeCell ref="AQ14:BA14"/>
    <mergeCell ref="AQ15:AY15"/>
    <mergeCell ref="S16:AK16"/>
    <mergeCell ref="AS16:BA16"/>
    <mergeCell ref="A18:F18"/>
    <mergeCell ref="G18:AK18"/>
    <mergeCell ref="AQ18:BA18"/>
    <mergeCell ref="AK1:BA3"/>
    <mergeCell ref="W5:AL5"/>
    <mergeCell ref="AS5:BA6"/>
    <mergeCell ref="AM7:BA11"/>
    <mergeCell ref="F12:N12"/>
    <mergeCell ref="U12:AK12"/>
    <mergeCell ref="AS12:BA12"/>
  </mergeCells>
  <conditionalFormatting sqref="Q1 R2:V5">
    <cfRule type="expression" dxfId="91" priority="7" stopIfTrue="1">
      <formula>(Q1&lt;&gt;BQ1)</formula>
    </cfRule>
  </conditionalFormatting>
  <conditionalFormatting sqref="F27:R27 T27:AC27 F28:BA28 AE27:BA27">
    <cfRule type="expression" dxfId="90" priority="8" stopIfTrue="1">
      <formula>(#REF!&lt;&gt;1)</formula>
    </cfRule>
  </conditionalFormatting>
  <conditionalFormatting sqref="AM7:BA11">
    <cfRule type="cellIs" dxfId="89" priority="9" stopIfTrue="1" operator="equal">
      <formula>" "</formula>
    </cfRule>
  </conditionalFormatting>
  <conditionalFormatting sqref="AD28">
    <cfRule type="expression" dxfId="88" priority="6" stopIfTrue="1">
      <formula>(#REF!&lt;&gt;1)</formula>
    </cfRule>
  </conditionalFormatting>
  <conditionalFormatting sqref="F26:G26 I26:Y26">
    <cfRule type="expression" dxfId="87" priority="4" stopIfTrue="1">
      <formula>(#REF!&lt;&gt;1)</formula>
    </cfRule>
  </conditionalFormatting>
  <conditionalFormatting sqref="AH28">
    <cfRule type="expression" dxfId="86" priority="3" stopIfTrue="1">
      <formula>(#REF!&lt;&gt;1)</formula>
    </cfRule>
  </conditionalFormatting>
  <conditionalFormatting sqref="F26:I26">
    <cfRule type="expression" dxfId="85" priority="2" stopIfTrue="1">
      <formula>(#REF!&lt;&gt;1)</formula>
    </cfRule>
  </conditionalFormatting>
  <conditionalFormatting sqref="B27:E28">
    <cfRule type="expression" dxfId="84" priority="1" stopIfTrue="1">
      <formula>(#REF!&lt;&gt;1)</formula>
    </cfRule>
  </conditionalFormatting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39"/>
  <sheetViews>
    <sheetView workbookViewId="0">
      <selection activeCell="C11" sqref="C11"/>
    </sheetView>
  </sheetViews>
  <sheetFormatPr defaultRowHeight="15" outlineLevelRow="1" outlineLevelCol="1" x14ac:dyDescent="0.25"/>
  <cols>
    <col min="1" max="1" width="8" customWidth="1"/>
    <col min="2" max="2" width="8.7109375" bestFit="1" customWidth="1"/>
    <col min="3" max="3" width="36.5703125" style="3" customWidth="1"/>
    <col min="4" max="5" width="0.28515625" customWidth="1"/>
    <col min="6" max="7" width="6.85546875" customWidth="1"/>
    <col min="8" max="9" width="6.140625" customWidth="1"/>
    <col min="10" max="10" width="7.85546875" customWidth="1"/>
    <col min="11" max="11" width="4.42578125" customWidth="1"/>
    <col min="12" max="12" width="4.7109375" customWidth="1"/>
    <col min="13" max="13" width="4.85546875" customWidth="1"/>
    <col min="14" max="14" width="6" customWidth="1"/>
    <col min="15" max="15" width="7.28515625" customWidth="1"/>
    <col min="16" max="16" width="6.140625" customWidth="1"/>
    <col min="17" max="18" width="7.5703125" customWidth="1"/>
    <col min="19" max="19" width="7" customWidth="1"/>
    <col min="20" max="20" width="5.5703125" customWidth="1"/>
    <col min="21" max="21" width="5.85546875" customWidth="1"/>
    <col min="22" max="22" width="7.7109375" customWidth="1"/>
    <col min="23" max="23" width="5" customWidth="1"/>
    <col min="24" max="24" width="1" customWidth="1"/>
    <col min="25" max="26" width="5" customWidth="1"/>
    <col min="27" max="27" width="1" customWidth="1"/>
    <col min="28" max="29" width="5" customWidth="1"/>
    <col min="30" max="30" width="1" customWidth="1"/>
    <col min="31" max="31" width="5" customWidth="1"/>
    <col min="32" max="32" width="5" customWidth="1" outlineLevel="1"/>
    <col min="33" max="33" width="1" customWidth="1" outlineLevel="1"/>
    <col min="34" max="35" width="5" customWidth="1" outlineLevel="1"/>
    <col min="36" max="36" width="1" customWidth="1" outlineLevel="1"/>
    <col min="37" max="38" width="5" customWidth="1" outlineLevel="1"/>
    <col min="39" max="39" width="1" customWidth="1" outlineLevel="1"/>
    <col min="40" max="41" width="5" customWidth="1" outlineLevel="1"/>
    <col min="42" max="42" width="1" customWidth="1" outlineLevel="1"/>
    <col min="43" max="44" width="5" customWidth="1" outlineLevel="1"/>
    <col min="45" max="45" width="1" customWidth="1" outlineLevel="1"/>
    <col min="46" max="46" width="5" customWidth="1" outlineLevel="1"/>
    <col min="47" max="47" width="11.28515625" customWidth="1"/>
    <col min="48" max="48" width="12.7109375" customWidth="1"/>
    <col min="49" max="50" width="12.5703125" customWidth="1" outlineLevel="1"/>
  </cols>
  <sheetData>
    <row r="1" spans="1:50" ht="3" customHeight="1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3"/>
      <c r="L1" s="63"/>
      <c r="M1" s="64" t="s">
        <v>85</v>
      </c>
      <c r="N1" s="62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5"/>
    </row>
    <row r="2" spans="1:50" ht="50.1" customHeight="1" x14ac:dyDescent="0.25">
      <c r="A2" s="403" t="s">
        <v>86</v>
      </c>
      <c r="B2" s="403" t="s">
        <v>87</v>
      </c>
      <c r="C2" s="275"/>
      <c r="D2" s="276"/>
      <c r="E2" s="276"/>
      <c r="F2" s="407" t="s">
        <v>88</v>
      </c>
      <c r="G2" s="407"/>
      <c r="H2" s="407"/>
      <c r="I2" s="407"/>
      <c r="J2" s="407"/>
      <c r="K2" s="407"/>
      <c r="L2" s="408" t="s">
        <v>89</v>
      </c>
      <c r="M2" s="409"/>
      <c r="N2" s="412" t="s">
        <v>90</v>
      </c>
      <c r="O2" s="421" t="s">
        <v>91</v>
      </c>
      <c r="P2" s="422"/>
      <c r="Q2" s="422"/>
      <c r="R2" s="422"/>
      <c r="S2" s="422"/>
      <c r="T2" s="422"/>
      <c r="U2" s="422"/>
      <c r="V2" s="422"/>
      <c r="W2" s="415" t="s">
        <v>92</v>
      </c>
      <c r="X2" s="416"/>
      <c r="Y2" s="416"/>
      <c r="Z2" s="416"/>
      <c r="AA2" s="416"/>
      <c r="AB2" s="416"/>
      <c r="AC2" s="416"/>
      <c r="AD2" s="416"/>
      <c r="AE2" s="416"/>
      <c r="AF2" s="416"/>
      <c r="AG2" s="416"/>
      <c r="AH2" s="416"/>
      <c r="AI2" s="416"/>
      <c r="AJ2" s="416"/>
      <c r="AK2" s="416"/>
      <c r="AL2" s="416"/>
      <c r="AM2" s="416"/>
      <c r="AN2" s="416"/>
      <c r="AO2" s="416"/>
      <c r="AP2" s="416"/>
      <c r="AQ2" s="416"/>
      <c r="AR2" s="416"/>
      <c r="AS2" s="416"/>
      <c r="AT2" s="416"/>
      <c r="AU2" s="403" t="s">
        <v>93</v>
      </c>
      <c r="AV2" s="69" t="s">
        <v>94</v>
      </c>
      <c r="AW2" s="65"/>
    </row>
    <row r="3" spans="1:50" ht="14.25" customHeight="1" x14ac:dyDescent="0.25">
      <c r="A3" s="404"/>
      <c r="B3" s="404"/>
      <c r="C3" s="70"/>
      <c r="D3" s="71"/>
      <c r="E3" s="71"/>
      <c r="F3" s="407"/>
      <c r="G3" s="407"/>
      <c r="H3" s="407"/>
      <c r="I3" s="407"/>
      <c r="J3" s="407"/>
      <c r="K3" s="407"/>
      <c r="L3" s="410"/>
      <c r="M3" s="411"/>
      <c r="N3" s="413"/>
      <c r="O3" s="423" t="s">
        <v>95</v>
      </c>
      <c r="P3" s="421" t="s">
        <v>96</v>
      </c>
      <c r="Q3" s="422"/>
      <c r="R3" s="422"/>
      <c r="S3" s="422"/>
      <c r="T3" s="422"/>
      <c r="U3" s="422"/>
      <c r="V3" s="412" t="s">
        <v>97</v>
      </c>
      <c r="W3" s="418" t="s">
        <v>98</v>
      </c>
      <c r="X3" s="419"/>
      <c r="Y3" s="419"/>
      <c r="Z3" s="419"/>
      <c r="AA3" s="419"/>
      <c r="AB3" s="420"/>
      <c r="AC3" s="418" t="s">
        <v>99</v>
      </c>
      <c r="AD3" s="419"/>
      <c r="AE3" s="419"/>
      <c r="AF3" s="419"/>
      <c r="AG3" s="419"/>
      <c r="AH3" s="420"/>
      <c r="AI3" s="418" t="s">
        <v>100</v>
      </c>
      <c r="AJ3" s="419"/>
      <c r="AK3" s="419"/>
      <c r="AL3" s="419"/>
      <c r="AM3" s="419"/>
      <c r="AN3" s="420"/>
      <c r="AO3" s="418" t="s">
        <v>101</v>
      </c>
      <c r="AP3" s="419"/>
      <c r="AQ3" s="419"/>
      <c r="AR3" s="419"/>
      <c r="AS3" s="419"/>
      <c r="AT3" s="420"/>
      <c r="AU3" s="404"/>
      <c r="AV3" s="73" t="str">
        <f ca="1">MID(CELL("имяфайла",AV3),SEARCH("[",CELL("имяфайла",AV3))+1,SEARCH("_2021.xls",CELL("имяфайла",AV3))-SEARCH("[",CELL("имяфайла",AV3))-1)</f>
        <v>RT-511-1-m</v>
      </c>
      <c r="AW3" s="65"/>
    </row>
    <row r="4" spans="1:50" ht="43.5" x14ac:dyDescent="0.25">
      <c r="A4" s="405"/>
      <c r="B4" s="405"/>
      <c r="C4" s="74" t="s">
        <v>102</v>
      </c>
      <c r="D4" s="71"/>
      <c r="E4" s="71"/>
      <c r="F4" s="412" t="s">
        <v>103</v>
      </c>
      <c r="G4" s="412" t="s">
        <v>104</v>
      </c>
      <c r="H4" s="408" t="s">
        <v>105</v>
      </c>
      <c r="I4" s="409"/>
      <c r="J4" s="414" t="s">
        <v>106</v>
      </c>
      <c r="K4" s="414" t="s">
        <v>107</v>
      </c>
      <c r="L4" s="414" t="s">
        <v>106</v>
      </c>
      <c r="M4" s="414" t="s">
        <v>108</v>
      </c>
      <c r="N4" s="413"/>
      <c r="O4" s="422"/>
      <c r="P4" s="423" t="s">
        <v>109</v>
      </c>
      <c r="Q4" s="421" t="s">
        <v>110</v>
      </c>
      <c r="R4" s="421"/>
      <c r="S4" s="421"/>
      <c r="T4" s="421"/>
      <c r="U4" s="421"/>
      <c r="V4" s="424"/>
      <c r="W4" s="400">
        <v>1</v>
      </c>
      <c r="X4" s="401"/>
      <c r="Y4" s="402"/>
      <c r="Z4" s="400">
        <v>2</v>
      </c>
      <c r="AA4" s="401"/>
      <c r="AB4" s="402"/>
      <c r="AC4" s="400">
        <v>3</v>
      </c>
      <c r="AD4" s="401"/>
      <c r="AE4" s="402"/>
      <c r="AF4" s="400">
        <v>4</v>
      </c>
      <c r="AG4" s="401"/>
      <c r="AH4" s="402"/>
      <c r="AI4" s="400">
        <v>5</v>
      </c>
      <c r="AJ4" s="401"/>
      <c r="AK4" s="402"/>
      <c r="AL4" s="400">
        <v>6</v>
      </c>
      <c r="AM4" s="401"/>
      <c r="AN4" s="402"/>
      <c r="AO4" s="400">
        <v>7</v>
      </c>
      <c r="AP4" s="401"/>
      <c r="AQ4" s="402"/>
      <c r="AR4" s="400">
        <v>8</v>
      </c>
      <c r="AS4" s="401"/>
      <c r="AT4" s="402"/>
      <c r="AU4" s="404"/>
      <c r="AV4" s="76" t="s">
        <v>39</v>
      </c>
      <c r="AW4" s="65"/>
    </row>
    <row r="5" spans="1:50" ht="74.25" customHeight="1" x14ac:dyDescent="0.25">
      <c r="A5" s="406"/>
      <c r="B5" s="406"/>
      <c r="C5" s="77"/>
      <c r="D5" s="78"/>
      <c r="E5" s="78"/>
      <c r="F5" s="412"/>
      <c r="G5" s="412"/>
      <c r="H5" s="277" t="s">
        <v>111</v>
      </c>
      <c r="I5" s="278" t="s">
        <v>112</v>
      </c>
      <c r="J5" s="414"/>
      <c r="K5" s="414"/>
      <c r="L5" s="414"/>
      <c r="M5" s="414"/>
      <c r="N5" s="413"/>
      <c r="O5" s="422"/>
      <c r="P5" s="423"/>
      <c r="Q5" s="277" t="s">
        <v>113</v>
      </c>
      <c r="R5" s="278" t="s">
        <v>115</v>
      </c>
      <c r="S5" s="278" t="s">
        <v>114</v>
      </c>
      <c r="T5" s="279" t="s">
        <v>116</v>
      </c>
      <c r="U5" s="279" t="s">
        <v>117</v>
      </c>
      <c r="V5" s="424"/>
      <c r="W5" s="79" t="s">
        <v>118</v>
      </c>
      <c r="X5" s="78"/>
      <c r="Y5" s="80" t="s">
        <v>119</v>
      </c>
      <c r="Z5" s="79" t="s">
        <v>118</v>
      </c>
      <c r="AA5" s="78"/>
      <c r="AB5" s="80" t="s">
        <v>119</v>
      </c>
      <c r="AC5" s="79" t="s">
        <v>118</v>
      </c>
      <c r="AD5" s="78"/>
      <c r="AE5" s="80" t="s">
        <v>119</v>
      </c>
      <c r="AF5" s="79" t="s">
        <v>118</v>
      </c>
      <c r="AG5" s="78"/>
      <c r="AH5" s="80" t="s">
        <v>119</v>
      </c>
      <c r="AI5" s="79" t="s">
        <v>118</v>
      </c>
      <c r="AJ5" s="78"/>
      <c r="AK5" s="80" t="s">
        <v>119</v>
      </c>
      <c r="AL5" s="79" t="s">
        <v>118</v>
      </c>
      <c r="AM5" s="78"/>
      <c r="AN5" s="80" t="s">
        <v>119</v>
      </c>
      <c r="AO5" s="79" t="s">
        <v>118</v>
      </c>
      <c r="AP5" s="78"/>
      <c r="AQ5" s="80" t="s">
        <v>119</v>
      </c>
      <c r="AR5" s="79" t="s">
        <v>118</v>
      </c>
      <c r="AS5" s="78"/>
      <c r="AT5" s="80" t="s">
        <v>119</v>
      </c>
      <c r="AU5" s="417"/>
      <c r="AV5" s="81" t="s">
        <v>82</v>
      </c>
      <c r="AW5" s="65"/>
    </row>
    <row r="6" spans="1:50" s="91" customFormat="1" ht="12.75" x14ac:dyDescent="0.2">
      <c r="A6" s="82" t="s">
        <v>120</v>
      </c>
      <c r="B6" s="85">
        <f>A6+1</f>
        <v>2</v>
      </c>
      <c r="C6" s="85">
        <f>B6+1</f>
        <v>3</v>
      </c>
      <c r="D6" s="84" t="s">
        <v>121</v>
      </c>
      <c r="E6" s="85" t="s">
        <v>122</v>
      </c>
      <c r="F6" s="85">
        <f>C6+1</f>
        <v>4</v>
      </c>
      <c r="G6" s="85">
        <f t="shared" ref="G6:U6" si="0">F6+1</f>
        <v>5</v>
      </c>
      <c r="H6" s="85">
        <f t="shared" si="0"/>
        <v>6</v>
      </c>
      <c r="I6" s="85">
        <f t="shared" si="0"/>
        <v>7</v>
      </c>
      <c r="J6" s="85">
        <f t="shared" si="0"/>
        <v>8</v>
      </c>
      <c r="K6" s="85">
        <f t="shared" si="0"/>
        <v>9</v>
      </c>
      <c r="L6" s="85">
        <f t="shared" si="0"/>
        <v>10</v>
      </c>
      <c r="M6" s="85">
        <f t="shared" si="0"/>
        <v>11</v>
      </c>
      <c r="N6" s="85">
        <f t="shared" si="0"/>
        <v>12</v>
      </c>
      <c r="O6" s="85">
        <f t="shared" si="0"/>
        <v>13</v>
      </c>
      <c r="P6" s="85">
        <f t="shared" si="0"/>
        <v>14</v>
      </c>
      <c r="Q6" s="85">
        <f t="shared" si="0"/>
        <v>15</v>
      </c>
      <c r="R6" s="85">
        <f t="shared" si="0"/>
        <v>16</v>
      </c>
      <c r="S6" s="85">
        <f t="shared" si="0"/>
        <v>17</v>
      </c>
      <c r="T6" s="85">
        <f t="shared" si="0"/>
        <v>18</v>
      </c>
      <c r="U6" s="85">
        <f t="shared" si="0"/>
        <v>19</v>
      </c>
      <c r="V6" s="85">
        <f>U6+1</f>
        <v>20</v>
      </c>
      <c r="W6" s="86">
        <f>V6+1</f>
        <v>21</v>
      </c>
      <c r="X6" s="87" t="s">
        <v>123</v>
      </c>
      <c r="Y6" s="88">
        <f>W6+1</f>
        <v>22</v>
      </c>
      <c r="Z6" s="86">
        <f>Y6+1</f>
        <v>23</v>
      </c>
      <c r="AA6" s="89"/>
      <c r="AB6" s="88">
        <f>Z6+1</f>
        <v>24</v>
      </c>
      <c r="AC6" s="86">
        <f>AB6+1</f>
        <v>25</v>
      </c>
      <c r="AD6" s="89"/>
      <c r="AE6" s="88">
        <f>AC6+1</f>
        <v>26</v>
      </c>
      <c r="AF6" s="86">
        <f>AE6+1</f>
        <v>27</v>
      </c>
      <c r="AG6" s="89"/>
      <c r="AH6" s="88">
        <f>AF6+1</f>
        <v>28</v>
      </c>
      <c r="AI6" s="86">
        <f>AH6+1</f>
        <v>29</v>
      </c>
      <c r="AJ6" s="89"/>
      <c r="AK6" s="88">
        <f>AI6+1</f>
        <v>30</v>
      </c>
      <c r="AL6" s="86">
        <f>AK6+1</f>
        <v>31</v>
      </c>
      <c r="AM6" s="89"/>
      <c r="AN6" s="88">
        <f>AL6+1</f>
        <v>32</v>
      </c>
      <c r="AO6" s="86">
        <f>AN6+1</f>
        <v>33</v>
      </c>
      <c r="AP6" s="89"/>
      <c r="AQ6" s="88">
        <f>AO6+1</f>
        <v>34</v>
      </c>
      <c r="AR6" s="86">
        <f>AQ6+1</f>
        <v>35</v>
      </c>
      <c r="AS6" s="89"/>
      <c r="AT6" s="88">
        <f>AR6+1</f>
        <v>36</v>
      </c>
      <c r="AU6" s="85">
        <v>37</v>
      </c>
      <c r="AV6" s="83">
        <v>38</v>
      </c>
      <c r="AW6" s="90"/>
      <c r="AX6" s="90"/>
    </row>
    <row r="7" spans="1:50" s="3" customFormat="1" ht="27.75" hidden="1" customHeight="1" outlineLevel="1" x14ac:dyDescent="0.25">
      <c r="A7" s="121"/>
      <c r="B7" s="92"/>
      <c r="C7" s="93"/>
      <c r="D7" s="94"/>
      <c r="E7" s="95"/>
      <c r="F7" s="96"/>
      <c r="G7" s="97"/>
      <c r="H7" s="97"/>
      <c r="I7" s="97"/>
      <c r="J7" s="98"/>
      <c r="K7" s="97"/>
      <c r="L7" s="97"/>
      <c r="M7" s="99"/>
      <c r="N7" s="100"/>
      <c r="O7" s="97"/>
      <c r="P7" s="97"/>
      <c r="Q7" s="97"/>
      <c r="R7" s="97"/>
      <c r="S7" s="97"/>
      <c r="T7" s="97"/>
      <c r="U7" s="97"/>
      <c r="V7" s="97"/>
      <c r="W7" s="101"/>
      <c r="X7" s="102"/>
      <c r="Y7" s="103"/>
      <c r="Z7" s="101"/>
      <c r="AA7" s="102"/>
      <c r="AB7" s="103"/>
      <c r="AC7" s="101"/>
      <c r="AD7" s="102"/>
      <c r="AE7" s="103"/>
      <c r="AF7" s="101"/>
      <c r="AG7" s="102"/>
      <c r="AH7" s="103"/>
      <c r="AI7" s="101"/>
      <c r="AJ7" s="102"/>
      <c r="AK7" s="103"/>
      <c r="AL7" s="101"/>
      <c r="AM7" s="102"/>
      <c r="AN7" s="103"/>
      <c r="AO7" s="101"/>
      <c r="AP7" s="102"/>
      <c r="AQ7" s="103"/>
      <c r="AR7" s="101"/>
      <c r="AS7" s="102"/>
      <c r="AT7" s="103"/>
      <c r="AU7" s="104"/>
      <c r="AV7" s="105"/>
      <c r="AW7" s="106"/>
    </row>
    <row r="8" spans="1:50" s="131" customFormat="1" ht="27.75" hidden="1" customHeight="1" outlineLevel="1" x14ac:dyDescent="0.25">
      <c r="A8" s="122"/>
      <c r="B8" s="122"/>
      <c r="C8" s="123"/>
      <c r="D8" s="124"/>
      <c r="E8" s="125"/>
      <c r="F8" s="126"/>
      <c r="G8" s="126"/>
      <c r="H8" s="126"/>
      <c r="I8" s="126"/>
      <c r="J8" s="126"/>
      <c r="K8" s="126"/>
      <c r="L8" s="126"/>
      <c r="M8" s="126"/>
      <c r="N8" s="126"/>
      <c r="O8" s="127"/>
      <c r="P8" s="126"/>
      <c r="Q8" s="126"/>
      <c r="R8" s="126"/>
      <c r="S8" s="126"/>
      <c r="T8" s="126"/>
      <c r="U8" s="126"/>
      <c r="V8" s="126"/>
      <c r="W8" s="128"/>
      <c r="X8" s="129"/>
      <c r="Y8" s="107"/>
      <c r="Z8" s="128"/>
      <c r="AA8" s="129"/>
      <c r="AB8" s="107"/>
      <c r="AC8" s="128"/>
      <c r="AD8" s="129"/>
      <c r="AE8" s="107"/>
      <c r="AF8" s="128"/>
      <c r="AG8" s="129"/>
      <c r="AH8" s="107"/>
      <c r="AI8" s="128"/>
      <c r="AJ8" s="129"/>
      <c r="AK8" s="107"/>
      <c r="AL8" s="128"/>
      <c r="AM8" s="129"/>
      <c r="AN8" s="107"/>
      <c r="AO8" s="128"/>
      <c r="AP8" s="129"/>
      <c r="AQ8" s="107"/>
      <c r="AR8" s="128"/>
      <c r="AS8" s="129"/>
      <c r="AT8" s="107"/>
      <c r="AU8" s="107"/>
      <c r="AV8" s="130"/>
      <c r="AW8" s="106"/>
    </row>
    <row r="9" spans="1:50" s="131" customFormat="1" ht="27.75" hidden="1" customHeight="1" outlineLevel="1" x14ac:dyDescent="0.25">
      <c r="A9" s="122"/>
      <c r="B9" s="122"/>
      <c r="C9" s="123"/>
      <c r="D9" s="124"/>
      <c r="E9" s="125"/>
      <c r="F9" s="126"/>
      <c r="G9" s="126"/>
      <c r="H9" s="126"/>
      <c r="I9" s="126"/>
      <c r="J9" s="126"/>
      <c r="K9" s="126"/>
      <c r="L9" s="126"/>
      <c r="M9" s="126"/>
      <c r="N9" s="126"/>
      <c r="O9" s="127"/>
      <c r="P9" s="126"/>
      <c r="Q9" s="126"/>
      <c r="R9" s="126"/>
      <c r="S9" s="126"/>
      <c r="T9" s="126"/>
      <c r="U9" s="126"/>
      <c r="V9" s="126"/>
      <c r="W9" s="128"/>
      <c r="X9" s="129"/>
      <c r="Y9" s="107"/>
      <c r="Z9" s="128"/>
      <c r="AA9" s="129"/>
      <c r="AB9" s="107"/>
      <c r="AC9" s="128"/>
      <c r="AD9" s="129"/>
      <c r="AE9" s="107"/>
      <c r="AF9" s="128"/>
      <c r="AG9" s="129"/>
      <c r="AH9" s="107"/>
      <c r="AI9" s="128"/>
      <c r="AJ9" s="129"/>
      <c r="AK9" s="107"/>
      <c r="AL9" s="128"/>
      <c r="AM9" s="129"/>
      <c r="AN9" s="107"/>
      <c r="AO9" s="128"/>
      <c r="AP9" s="129"/>
      <c r="AQ9" s="107"/>
      <c r="AR9" s="128"/>
      <c r="AS9" s="129"/>
      <c r="AT9" s="107"/>
      <c r="AU9" s="107"/>
      <c r="AV9" s="130"/>
      <c r="AW9" s="106"/>
    </row>
    <row r="10" spans="1:50" s="131" customFormat="1" ht="27.75" hidden="1" customHeight="1" outlineLevel="1" x14ac:dyDescent="0.25">
      <c r="A10" s="122"/>
      <c r="B10" s="122"/>
      <c r="C10" s="123"/>
      <c r="D10" s="124"/>
      <c r="E10" s="125"/>
      <c r="F10" s="126"/>
      <c r="G10" s="126"/>
      <c r="H10" s="126"/>
      <c r="I10" s="126"/>
      <c r="J10" s="126"/>
      <c r="K10" s="126"/>
      <c r="L10" s="126"/>
      <c r="M10" s="126"/>
      <c r="N10" s="126"/>
      <c r="O10" s="127"/>
      <c r="P10" s="126"/>
      <c r="Q10" s="126"/>
      <c r="R10" s="126"/>
      <c r="S10" s="126"/>
      <c r="T10" s="126"/>
      <c r="U10" s="126"/>
      <c r="V10" s="126"/>
      <c r="W10" s="128"/>
      <c r="X10" s="129"/>
      <c r="Y10" s="107"/>
      <c r="Z10" s="128"/>
      <c r="AA10" s="129"/>
      <c r="AB10" s="107"/>
      <c r="AC10" s="128"/>
      <c r="AD10" s="129"/>
      <c r="AE10" s="107"/>
      <c r="AF10" s="128"/>
      <c r="AG10" s="129"/>
      <c r="AH10" s="107"/>
      <c r="AI10" s="128"/>
      <c r="AJ10" s="129"/>
      <c r="AK10" s="107"/>
      <c r="AL10" s="128"/>
      <c r="AM10" s="129"/>
      <c r="AN10" s="107"/>
      <c r="AO10" s="128"/>
      <c r="AP10" s="129"/>
      <c r="AQ10" s="107"/>
      <c r="AR10" s="128"/>
      <c r="AS10" s="129"/>
      <c r="AT10" s="107"/>
      <c r="AU10" s="107"/>
      <c r="AV10" s="130"/>
      <c r="AW10" s="106"/>
    </row>
    <row r="11" spans="1:50" s="131" customFormat="1" ht="30" customHeight="1" collapsed="1" x14ac:dyDescent="0.25">
      <c r="A11" s="122" t="str">
        <f t="shared" ref="A11:O26" ca="1" si="1">IF(INDIRECT("Calc!R"&amp;ROW()&amp;"C"&amp;COLUMN(),0)=0,"",INDIRECT("Calc!R"&amp;ROW()&amp;"C"&amp;COLUMN(),0))</f>
        <v/>
      </c>
      <c r="B11" s="122" t="str">
        <f t="shared" ca="1" si="1"/>
        <v xml:space="preserve">  </v>
      </c>
      <c r="C11" s="123" t="str">
        <f ca="1">IF(INDIRECT("Calc!R"&amp;ROW()&amp;"C"&amp;COLUMN(),0)=0,"",INDIRECT("Calc!R"&amp;ROW()&amp;"C"&amp;COLUMN(),0))</f>
        <v xml:space="preserve">     НОРМАТИВНА ЧАСТИНА</v>
      </c>
      <c r="D11" s="124" t="str">
        <f t="shared" ref="D11:AU18" ca="1" si="2">IF(INDIRECT("Calc!R"&amp;ROW()&amp;"C"&amp;COLUMN(),0)=0,"",INDIRECT("Calc!R"&amp;ROW()&amp;"C"&amp;COLUMN(),0))</f>
        <v/>
      </c>
      <c r="E11" s="125" t="str">
        <f t="shared" ca="1" si="2"/>
        <v/>
      </c>
      <c r="F11" s="126" t="str">
        <f t="shared" ca="1" si="2"/>
        <v/>
      </c>
      <c r="G11" s="126" t="str">
        <f t="shared" ca="1" si="2"/>
        <v/>
      </c>
      <c r="H11" s="126" t="str">
        <f t="shared" ca="1" si="2"/>
        <v/>
      </c>
      <c r="I11" s="126" t="str">
        <f t="shared" ca="1" si="2"/>
        <v/>
      </c>
      <c r="J11" s="126" t="str">
        <f t="shared" ca="1" si="2"/>
        <v/>
      </c>
      <c r="K11" s="126" t="str">
        <f t="shared" ca="1" si="2"/>
        <v/>
      </c>
      <c r="L11" s="126" t="str">
        <f t="shared" ca="1" si="2"/>
        <v/>
      </c>
      <c r="M11" s="126" t="str">
        <f t="shared" ca="1" si="2"/>
        <v/>
      </c>
      <c r="N11" s="126" t="str">
        <f t="shared" ca="1" si="2"/>
        <v/>
      </c>
      <c r="O11" s="127" t="str">
        <f t="shared" ca="1" si="2"/>
        <v/>
      </c>
      <c r="P11" s="126" t="str">
        <f t="shared" ca="1" si="2"/>
        <v/>
      </c>
      <c r="Q11" s="126" t="str">
        <f t="shared" ca="1" si="2"/>
        <v/>
      </c>
      <c r="R11" s="126" t="str">
        <f t="shared" ca="1" si="2"/>
        <v/>
      </c>
      <c r="S11" s="126" t="str">
        <f t="shared" ca="1" si="2"/>
        <v/>
      </c>
      <c r="T11" s="126" t="str">
        <f t="shared" ca="1" si="2"/>
        <v/>
      </c>
      <c r="U11" s="126" t="str">
        <f t="shared" ca="1" si="2"/>
        <v/>
      </c>
      <c r="V11" s="126" t="str">
        <f t="shared" ca="1" si="2"/>
        <v/>
      </c>
      <c r="W11" s="128" t="e">
        <f t="shared" ca="1" si="2"/>
        <v>#VALUE!</v>
      </c>
      <c r="X11" s="129" t="str">
        <f t="shared" ca="1" si="2"/>
        <v/>
      </c>
      <c r="Y11" s="107" t="str">
        <f t="shared" ca="1" si="2"/>
        <v/>
      </c>
      <c r="Z11" s="128" t="e">
        <f t="shared" ca="1" si="2"/>
        <v>#VALUE!</v>
      </c>
      <c r="AA11" s="129" t="str">
        <f t="shared" ca="1" si="2"/>
        <v/>
      </c>
      <c r="AB11" s="107" t="str">
        <f t="shared" ca="1" si="2"/>
        <v/>
      </c>
      <c r="AC11" s="128" t="e">
        <f t="shared" ca="1" si="2"/>
        <v>#VALUE!</v>
      </c>
      <c r="AD11" s="129" t="str">
        <f t="shared" ca="1" si="2"/>
        <v/>
      </c>
      <c r="AE11" s="107" t="str">
        <f t="shared" ca="1" si="2"/>
        <v/>
      </c>
      <c r="AF11" s="128" t="e">
        <f t="shared" ca="1" si="2"/>
        <v>#VALUE!</v>
      </c>
      <c r="AG11" s="129" t="str">
        <f t="shared" ca="1" si="2"/>
        <v/>
      </c>
      <c r="AH11" s="107" t="str">
        <f t="shared" ca="1" si="2"/>
        <v/>
      </c>
      <c r="AI11" s="128" t="e">
        <f t="shared" ca="1" si="2"/>
        <v>#VALUE!</v>
      </c>
      <c r="AJ11" s="129" t="str">
        <f t="shared" ca="1" si="2"/>
        <v/>
      </c>
      <c r="AK11" s="107" t="str">
        <f t="shared" ca="1" si="2"/>
        <v/>
      </c>
      <c r="AL11" s="128" t="e">
        <f t="shared" ca="1" si="2"/>
        <v>#VALUE!</v>
      </c>
      <c r="AM11" s="129" t="str">
        <f t="shared" ca="1" si="2"/>
        <v/>
      </c>
      <c r="AN11" s="107" t="str">
        <f t="shared" ca="1" si="2"/>
        <v/>
      </c>
      <c r="AO11" s="128" t="e">
        <f t="shared" ca="1" si="2"/>
        <v>#VALUE!</v>
      </c>
      <c r="AP11" s="129" t="str">
        <f t="shared" ca="1" si="2"/>
        <v/>
      </c>
      <c r="AQ11" s="107" t="str">
        <f t="shared" ca="1" si="2"/>
        <v/>
      </c>
      <c r="AR11" s="128" t="e">
        <f t="shared" ca="1" si="2"/>
        <v>#VALUE!</v>
      </c>
      <c r="AS11" s="129" t="str">
        <f t="shared" ca="1" si="2"/>
        <v/>
      </c>
      <c r="AT11" s="107" t="str">
        <f t="shared" ca="1" si="2"/>
        <v/>
      </c>
      <c r="AU11" s="281" t="str">
        <f t="shared" ca="1" si="2"/>
        <v/>
      </c>
      <c r="AV11" s="130"/>
      <c r="AW11" s="106"/>
    </row>
    <row r="12" spans="1:50" s="131" customFormat="1" ht="30" customHeight="1" x14ac:dyDescent="0.25">
      <c r="A12" s="122" t="str">
        <f t="shared" ca="1" si="1"/>
        <v/>
      </c>
      <c r="B12" s="122" t="str">
        <f t="shared" ca="1" si="1"/>
        <v>ОК  01</v>
      </c>
      <c r="C12" s="123" t="str">
        <f t="shared" ca="1" si="1"/>
        <v>Дипломування</v>
      </c>
      <c r="D12" s="124" t="str">
        <f t="shared" ca="1" si="1"/>
        <v/>
      </c>
      <c r="E12" s="125" t="str">
        <f t="shared" ca="1" si="1"/>
        <v/>
      </c>
      <c r="F12" s="126">
        <f t="shared" ca="1" si="1"/>
        <v>3</v>
      </c>
      <c r="G12" s="126" t="str">
        <f t="shared" ca="1" si="1"/>
        <v/>
      </c>
      <c r="H12" s="126" t="str">
        <f t="shared" ca="1" si="1"/>
        <v/>
      </c>
      <c r="I12" s="126" t="str">
        <f t="shared" ca="1" si="1"/>
        <v/>
      </c>
      <c r="J12" s="126" t="str">
        <f t="shared" ca="1" si="1"/>
        <v/>
      </c>
      <c r="K12" s="126" t="str">
        <f t="shared" ca="1" si="1"/>
        <v/>
      </c>
      <c r="L12" s="126" t="str">
        <f t="shared" ca="1" si="1"/>
        <v/>
      </c>
      <c r="M12" s="126" t="str">
        <f t="shared" ca="1" si="1"/>
        <v/>
      </c>
      <c r="N12" s="126">
        <f t="shared" ca="1" si="1"/>
        <v>24</v>
      </c>
      <c r="O12" s="127">
        <f t="shared" ca="1" si="1"/>
        <v>720</v>
      </c>
      <c r="P12" s="126" t="str">
        <f ca="1">IF(INDIRECT("Calc!R"&amp;ROW()&amp;"C"&amp;COLUMN()+32,0)=0,"",INDIRECT("Calc!R"&amp;ROW()&amp;"C"&amp;COLUMN()+32,0))</f>
        <v/>
      </c>
      <c r="Q12" s="126" t="str">
        <f t="shared" ref="Q12:U27" ca="1" si="3">IF(INDIRECT("Calc!R"&amp;ROW()&amp;"C"&amp;COLUMN()+32,0)=0,"",INDIRECT("Calc!R"&amp;ROW()&amp;"C"&amp;COLUMN()+32,0))</f>
        <v/>
      </c>
      <c r="R12" s="126" t="str">
        <f t="shared" ca="1" si="3"/>
        <v/>
      </c>
      <c r="S12" s="126" t="str">
        <f t="shared" ca="1" si="3"/>
        <v/>
      </c>
      <c r="T12" s="126" t="str">
        <f t="shared" ca="1" si="3"/>
        <v/>
      </c>
      <c r="U12" s="126" t="str">
        <f t="shared" ca="1" si="3"/>
        <v/>
      </c>
      <c r="V12" s="126">
        <f t="shared" ca="1" si="2"/>
        <v>720</v>
      </c>
      <c r="W12" s="128" t="str">
        <f ca="1">IF(INDIRECT("Calc!R"&amp;ROW()&amp;"C"&amp;COLUMN()+1,0)=0,"",INDIRECT("Calc!R"&amp;ROW()&amp;"C"&amp;COLUMN()+1,0))</f>
        <v/>
      </c>
      <c r="X12" s="285" t="str">
        <f t="shared" ca="1" si="2"/>
        <v/>
      </c>
      <c r="Y12" s="107" t="str">
        <f t="shared" ca="1" si="2"/>
        <v/>
      </c>
      <c r="Z12" s="128" t="str">
        <f ca="1">IF(INDIRECT("Calc!R"&amp;ROW()&amp;"C"&amp;COLUMN()+1,0)=0,"",INDIRECT("Calc!R"&amp;ROW()&amp;"C"&amp;COLUMN()+1,0))</f>
        <v/>
      </c>
      <c r="AA12" s="285" t="str">
        <f t="shared" ref="AA12:AB27" ca="1" si="4">IF(INDIRECT("Calc!R"&amp;ROW()&amp;"C"&amp;COLUMN(),0)=0,"",INDIRECT("Calc!R"&amp;ROW()&amp;"C"&amp;COLUMN(),0))</f>
        <v/>
      </c>
      <c r="AB12" s="107" t="str">
        <f t="shared" ca="1" si="4"/>
        <v/>
      </c>
      <c r="AC12" s="128" t="str">
        <f t="shared" ref="AC12:AR27" ca="1" si="5">IF(INDIRECT("Calc!R"&amp;ROW()&amp;"C"&amp;COLUMN()+1,0)=0,"",INDIRECT("Calc!R"&amp;ROW()&amp;"C"&amp;COLUMN()+1,0))</f>
        <v/>
      </c>
      <c r="AD12" s="285" t="str">
        <f t="shared" ref="AD12:AT27" ca="1" si="6">IF(INDIRECT("Calc!R"&amp;ROW()&amp;"C"&amp;COLUMN(),0)=0,"",INDIRECT("Calc!R"&amp;ROW()&amp;"C"&amp;COLUMN(),0))</f>
        <v/>
      </c>
      <c r="AE12" s="107">
        <f t="shared" ca="1" si="6"/>
        <v>24</v>
      </c>
      <c r="AF12" s="128" t="str">
        <f t="shared" ref="AF12" ca="1" si="7">IF(INDIRECT("Calc!R"&amp;ROW()&amp;"C"&amp;COLUMN()+1,0)=0,"",INDIRECT("Calc!R"&amp;ROW()&amp;"C"&amp;COLUMN()+1,0))</f>
        <v/>
      </c>
      <c r="AG12" s="285" t="str">
        <f t="shared" ca="1" si="6"/>
        <v/>
      </c>
      <c r="AH12" s="107" t="str">
        <f t="shared" ca="1" si="6"/>
        <v/>
      </c>
      <c r="AI12" s="128" t="str">
        <f t="shared" ref="AI12" ca="1" si="8">IF(INDIRECT("Calc!R"&amp;ROW()&amp;"C"&amp;COLUMN()+1,0)=0,"",INDIRECT("Calc!R"&amp;ROW()&amp;"C"&amp;COLUMN()+1,0))</f>
        <v/>
      </c>
      <c r="AJ12" s="285" t="str">
        <f t="shared" ca="1" si="6"/>
        <v/>
      </c>
      <c r="AK12" s="107" t="str">
        <f t="shared" ca="1" si="6"/>
        <v/>
      </c>
      <c r="AL12" s="128" t="str">
        <f t="shared" ref="AL12" ca="1" si="9">IF(INDIRECT("Calc!R"&amp;ROW()&amp;"C"&amp;COLUMN()+1,0)=0,"",INDIRECT("Calc!R"&amp;ROW()&amp;"C"&amp;COLUMN()+1,0))</f>
        <v/>
      </c>
      <c r="AM12" s="285" t="str">
        <f t="shared" ca="1" si="6"/>
        <v/>
      </c>
      <c r="AN12" s="107" t="str">
        <f t="shared" ca="1" si="6"/>
        <v/>
      </c>
      <c r="AO12" s="128" t="str">
        <f t="shared" ref="AO12" ca="1" si="10">IF(INDIRECT("Calc!R"&amp;ROW()&amp;"C"&amp;COLUMN()+1,0)=0,"",INDIRECT("Calc!R"&amp;ROW()&amp;"C"&amp;COLUMN()+1,0))</f>
        <v/>
      </c>
      <c r="AP12" s="285" t="str">
        <f t="shared" ca="1" si="6"/>
        <v/>
      </c>
      <c r="AQ12" s="107" t="str">
        <f t="shared" ca="1" si="6"/>
        <v/>
      </c>
      <c r="AR12" s="128" t="str">
        <f t="shared" ref="AR12" ca="1" si="11">IF(INDIRECT("Calc!R"&amp;ROW()&amp;"C"&amp;COLUMN()+1,0)=0,"",INDIRECT("Calc!R"&amp;ROW()&amp;"C"&amp;COLUMN()+1,0))</f>
        <v/>
      </c>
      <c r="AS12" s="285" t="str">
        <f t="shared" ca="1" si="6"/>
        <v/>
      </c>
      <c r="AT12" s="107" t="str">
        <f t="shared" ca="1" si="6"/>
        <v/>
      </c>
      <c r="AU12" s="281" t="str">
        <f t="shared" ca="1" si="2"/>
        <v>ІТЕЗ(21,5), ПТБД(1,5), ОПНС</v>
      </c>
      <c r="AV12" s="130"/>
      <c r="AW12" s="106"/>
    </row>
    <row r="13" spans="1:50" s="131" customFormat="1" ht="30" customHeight="1" x14ac:dyDescent="0.25">
      <c r="A13" s="122" t="str">
        <f t="shared" ca="1" si="1"/>
        <v/>
      </c>
      <c r="B13" s="122" t="str">
        <f t="shared" ca="1" si="1"/>
        <v>ОК  02</v>
      </c>
      <c r="C13" s="123" t="str">
        <f t="shared" ca="1" si="1"/>
        <v>Інтелектуальна РЕА</v>
      </c>
      <c r="D13" s="124" t="str">
        <f t="shared" ca="1" si="1"/>
        <v/>
      </c>
      <c r="E13" s="125" t="str">
        <f t="shared" ca="1" si="1"/>
        <v/>
      </c>
      <c r="F13" s="126" t="str">
        <f t="shared" ca="1" si="1"/>
        <v/>
      </c>
      <c r="G13" s="126">
        <f t="shared" ca="1" si="1"/>
        <v>2</v>
      </c>
      <c r="H13" s="126">
        <f t="shared" ca="1" si="1"/>
        <v>2</v>
      </c>
      <c r="I13" s="126" t="str">
        <f t="shared" ca="1" si="1"/>
        <v/>
      </c>
      <c r="J13" s="126" t="str">
        <f t="shared" ca="1" si="1"/>
        <v/>
      </c>
      <c r="K13" s="126" t="str">
        <f t="shared" ca="1" si="1"/>
        <v/>
      </c>
      <c r="L13" s="126" t="str">
        <f t="shared" ca="1" si="1"/>
        <v/>
      </c>
      <c r="M13" s="126" t="str">
        <f t="shared" ca="1" si="1"/>
        <v/>
      </c>
      <c r="N13" s="126">
        <f t="shared" ca="1" si="1"/>
        <v>6</v>
      </c>
      <c r="O13" s="127">
        <f t="shared" ca="1" si="1"/>
        <v>180</v>
      </c>
      <c r="P13" s="126">
        <f t="shared" ref="P13:U28" ca="1" si="12">IF(INDIRECT("Calc!R"&amp;ROW()&amp;"C"&amp;COLUMN()+32,0)=0,"",INDIRECT("Calc!R"&amp;ROW()&amp;"C"&amp;COLUMN()+32,0))</f>
        <v>12</v>
      </c>
      <c r="Q13" s="126">
        <f t="shared" ca="1" si="3"/>
        <v>6</v>
      </c>
      <c r="R13" s="126" t="str">
        <f t="shared" ca="1" si="3"/>
        <v/>
      </c>
      <c r="S13" s="126">
        <f t="shared" ca="1" si="3"/>
        <v>6</v>
      </c>
      <c r="T13" s="126" t="str">
        <f t="shared" ca="1" si="3"/>
        <v/>
      </c>
      <c r="U13" s="126" t="str">
        <f t="shared" ca="1" si="3"/>
        <v/>
      </c>
      <c r="V13" s="126">
        <f t="shared" ca="1" si="2"/>
        <v>120</v>
      </c>
      <c r="W13" s="128" t="str">
        <f t="shared" ref="W13:W76" ca="1" si="13">IF(INDIRECT("Calc!R"&amp;ROW()&amp;"C"&amp;COLUMN()+1,0)=0,"",INDIRECT("Calc!R"&amp;ROW()&amp;"C"&amp;COLUMN()+1,0))</f>
        <v/>
      </c>
      <c r="X13" s="285" t="str">
        <f t="shared" ref="X13:Y28" ca="1" si="14">IF(INDIRECT("Calc!R"&amp;ROW()&amp;"C"&amp;COLUMN(),0)=0,"",INDIRECT("Calc!R"&amp;ROW()&amp;"C"&amp;COLUMN(),0))</f>
        <v/>
      </c>
      <c r="Y13" s="107" t="str">
        <f t="shared" ca="1" si="14"/>
        <v/>
      </c>
      <c r="Z13" s="128">
        <f t="shared" ref="Z13:Z76" ca="1" si="15">IF(INDIRECT("Calc!R"&amp;ROW()&amp;"C"&amp;COLUMN()+1,0)=0,"",INDIRECT("Calc!R"&amp;ROW()&amp;"C"&amp;COLUMN()+1,0))</f>
        <v>12</v>
      </c>
      <c r="AA13" s="285">
        <f t="shared" ca="1" si="4"/>
        <v>12</v>
      </c>
      <c r="AB13" s="107">
        <f t="shared" ca="1" si="4"/>
        <v>6</v>
      </c>
      <c r="AC13" s="128" t="str">
        <f t="shared" ca="1" si="5"/>
        <v/>
      </c>
      <c r="AD13" s="285" t="str">
        <f t="shared" ca="1" si="6"/>
        <v/>
      </c>
      <c r="AE13" s="107" t="str">
        <f t="shared" ca="1" si="6"/>
        <v/>
      </c>
      <c r="AF13" s="128" t="str">
        <f t="shared" ca="1" si="5"/>
        <v/>
      </c>
      <c r="AG13" s="285" t="str">
        <f t="shared" ca="1" si="6"/>
        <v/>
      </c>
      <c r="AH13" s="107" t="str">
        <f t="shared" ca="1" si="6"/>
        <v/>
      </c>
      <c r="AI13" s="128" t="str">
        <f t="shared" ca="1" si="5"/>
        <v/>
      </c>
      <c r="AJ13" s="285" t="str">
        <f t="shared" ca="1" si="6"/>
        <v/>
      </c>
      <c r="AK13" s="107" t="str">
        <f t="shared" ca="1" si="6"/>
        <v/>
      </c>
      <c r="AL13" s="128" t="str">
        <f t="shared" ca="1" si="5"/>
        <v/>
      </c>
      <c r="AM13" s="285" t="str">
        <f t="shared" ca="1" si="6"/>
        <v/>
      </c>
      <c r="AN13" s="107" t="str">
        <f t="shared" ca="1" si="6"/>
        <v/>
      </c>
      <c r="AO13" s="128" t="str">
        <f t="shared" ca="1" si="5"/>
        <v/>
      </c>
      <c r="AP13" s="285" t="str">
        <f t="shared" ca="1" si="6"/>
        <v/>
      </c>
      <c r="AQ13" s="107" t="str">
        <f t="shared" ca="1" si="6"/>
        <v/>
      </c>
      <c r="AR13" s="128" t="str">
        <f t="shared" ca="1" si="5"/>
        <v/>
      </c>
      <c r="AS13" s="285" t="str">
        <f t="shared" ca="1" si="6"/>
        <v/>
      </c>
      <c r="AT13" s="107" t="str">
        <f t="shared" ca="1" si="6"/>
        <v/>
      </c>
      <c r="AU13" s="281" t="str">
        <f t="shared" ref="AU13:AU27" ca="1" si="16">IF(INDIRECT("Calc!R"&amp;ROW()&amp;"C"&amp;COLUMN(),0)=0,"",INDIRECT("Calc!R"&amp;ROW()&amp;"C"&amp;COLUMN(),0))</f>
        <v>ІТЕЗ</v>
      </c>
      <c r="AV13" s="130"/>
      <c r="AW13" s="106"/>
    </row>
    <row r="14" spans="1:50" s="131" customFormat="1" ht="30" customHeight="1" x14ac:dyDescent="0.25">
      <c r="A14" s="122" t="str">
        <f t="shared" ca="1" si="1"/>
        <v/>
      </c>
      <c r="B14" s="122" t="str">
        <f t="shared" ca="1" si="1"/>
        <v>ОК  03</v>
      </c>
      <c r="C14" s="123" t="str">
        <f t="shared" ca="1" si="1"/>
        <v>Комп`ютерні системи управління проєктами</v>
      </c>
      <c r="D14" s="124" t="str">
        <f t="shared" ca="1" si="1"/>
        <v/>
      </c>
      <c r="E14" s="125" t="str">
        <f t="shared" ca="1" si="1"/>
        <v/>
      </c>
      <c r="F14" s="126">
        <f t="shared" ca="1" si="1"/>
        <v>2</v>
      </c>
      <c r="G14" s="126" t="str">
        <f t="shared" ca="1" si="1"/>
        <v/>
      </c>
      <c r="H14" s="126" t="str">
        <f t="shared" ca="1" si="1"/>
        <v/>
      </c>
      <c r="I14" s="126" t="str">
        <f t="shared" ca="1" si="1"/>
        <v/>
      </c>
      <c r="J14" s="126" t="str">
        <f t="shared" ca="1" si="1"/>
        <v/>
      </c>
      <c r="K14" s="126" t="str">
        <f t="shared" ca="1" si="1"/>
        <v/>
      </c>
      <c r="L14" s="126" t="str">
        <f t="shared" ca="1" si="1"/>
        <v/>
      </c>
      <c r="M14" s="126" t="str">
        <f t="shared" ca="1" si="1"/>
        <v/>
      </c>
      <c r="N14" s="126">
        <f t="shared" ca="1" si="1"/>
        <v>4</v>
      </c>
      <c r="O14" s="127">
        <f t="shared" ca="1" si="1"/>
        <v>120</v>
      </c>
      <c r="P14" s="126">
        <f t="shared" ca="1" si="12"/>
        <v>12</v>
      </c>
      <c r="Q14" s="126">
        <f t="shared" ca="1" si="3"/>
        <v>6</v>
      </c>
      <c r="R14" s="126" t="str">
        <f t="shared" ca="1" si="3"/>
        <v/>
      </c>
      <c r="S14" s="126">
        <f t="shared" ca="1" si="3"/>
        <v>6</v>
      </c>
      <c r="T14" s="126" t="str">
        <f t="shared" ca="1" si="3"/>
        <v/>
      </c>
      <c r="U14" s="126" t="str">
        <f t="shared" ca="1" si="3"/>
        <v/>
      </c>
      <c r="V14" s="126">
        <f t="shared" ca="1" si="2"/>
        <v>60</v>
      </c>
      <c r="W14" s="128" t="str">
        <f t="shared" ca="1" si="13"/>
        <v/>
      </c>
      <c r="X14" s="285" t="str">
        <f t="shared" ca="1" si="14"/>
        <v/>
      </c>
      <c r="Y14" s="107" t="str">
        <f t="shared" ca="1" si="14"/>
        <v/>
      </c>
      <c r="Z14" s="128">
        <f t="shared" ca="1" si="15"/>
        <v>12</v>
      </c>
      <c r="AA14" s="285">
        <f t="shared" ca="1" si="4"/>
        <v>12</v>
      </c>
      <c r="AB14" s="107">
        <f t="shared" ca="1" si="4"/>
        <v>4</v>
      </c>
      <c r="AC14" s="128" t="str">
        <f t="shared" ca="1" si="5"/>
        <v/>
      </c>
      <c r="AD14" s="285" t="str">
        <f t="shared" ca="1" si="6"/>
        <v/>
      </c>
      <c r="AE14" s="107" t="str">
        <f t="shared" ca="1" si="6"/>
        <v/>
      </c>
      <c r="AF14" s="128" t="str">
        <f t="shared" ca="1" si="5"/>
        <v/>
      </c>
      <c r="AG14" s="285" t="str">
        <f t="shared" ca="1" si="6"/>
        <v/>
      </c>
      <c r="AH14" s="107" t="str">
        <f t="shared" ca="1" si="6"/>
        <v/>
      </c>
      <c r="AI14" s="128" t="str">
        <f t="shared" ca="1" si="5"/>
        <v/>
      </c>
      <c r="AJ14" s="285" t="str">
        <f t="shared" ca="1" si="6"/>
        <v/>
      </c>
      <c r="AK14" s="107" t="str">
        <f t="shared" ca="1" si="6"/>
        <v/>
      </c>
      <c r="AL14" s="128" t="str">
        <f t="shared" ca="1" si="5"/>
        <v/>
      </c>
      <c r="AM14" s="285" t="str">
        <f t="shared" ca="1" si="6"/>
        <v/>
      </c>
      <c r="AN14" s="107" t="str">
        <f t="shared" ca="1" si="6"/>
        <v/>
      </c>
      <c r="AO14" s="128" t="str">
        <f t="shared" ca="1" si="5"/>
        <v/>
      </c>
      <c r="AP14" s="285" t="str">
        <f t="shared" ca="1" si="6"/>
        <v/>
      </c>
      <c r="AQ14" s="107" t="str">
        <f t="shared" ca="1" si="6"/>
        <v/>
      </c>
      <c r="AR14" s="128" t="str">
        <f t="shared" ca="1" si="5"/>
        <v/>
      </c>
      <c r="AS14" s="285" t="str">
        <f t="shared" ca="1" si="6"/>
        <v/>
      </c>
      <c r="AT14" s="107" t="str">
        <f t="shared" ca="1" si="6"/>
        <v/>
      </c>
      <c r="AU14" s="281" t="str">
        <f t="shared" ca="1" si="16"/>
        <v>ІТЕЗ</v>
      </c>
      <c r="AV14" s="130"/>
      <c r="AW14" s="106"/>
    </row>
    <row r="15" spans="1:50" s="131" customFormat="1" ht="30" customHeight="1" x14ac:dyDescent="0.25">
      <c r="A15" s="122" t="str">
        <f t="shared" ca="1" si="1"/>
        <v/>
      </c>
      <c r="B15" s="122" t="str">
        <f t="shared" ca="1" si="1"/>
        <v>ОК  04</v>
      </c>
      <c r="C15" s="123" t="str">
        <f t="shared" ca="1" si="1"/>
        <v>Методологія наукових досліджень</v>
      </c>
      <c r="D15" s="124" t="str">
        <f t="shared" ca="1" si="1"/>
        <v/>
      </c>
      <c r="E15" s="125" t="str">
        <f t="shared" ca="1" si="1"/>
        <v/>
      </c>
      <c r="F15" s="126" t="str">
        <f t="shared" ca="1" si="1"/>
        <v/>
      </c>
      <c r="G15" s="126">
        <f t="shared" ca="1" si="1"/>
        <v>2</v>
      </c>
      <c r="H15" s="126" t="str">
        <f t="shared" ca="1" si="1"/>
        <v/>
      </c>
      <c r="I15" s="126" t="str">
        <f t="shared" ca="1" si="1"/>
        <v/>
      </c>
      <c r="J15" s="126" t="str">
        <f t="shared" ca="1" si="1"/>
        <v/>
      </c>
      <c r="K15" s="126" t="str">
        <f t="shared" ca="1" si="1"/>
        <v/>
      </c>
      <c r="L15" s="126" t="str">
        <f t="shared" ca="1" si="1"/>
        <v/>
      </c>
      <c r="M15" s="126" t="str">
        <f t="shared" ca="1" si="1"/>
        <v/>
      </c>
      <c r="N15" s="126">
        <f t="shared" ca="1" si="1"/>
        <v>4</v>
      </c>
      <c r="O15" s="127">
        <f t="shared" ca="1" si="1"/>
        <v>120</v>
      </c>
      <c r="P15" s="126">
        <f t="shared" ca="1" si="12"/>
        <v>8</v>
      </c>
      <c r="Q15" s="126">
        <f t="shared" ca="1" si="3"/>
        <v>6</v>
      </c>
      <c r="R15" s="126" t="str">
        <f t="shared" ca="1" si="3"/>
        <v/>
      </c>
      <c r="S15" s="126">
        <f t="shared" ca="1" si="3"/>
        <v>2</v>
      </c>
      <c r="T15" s="126" t="str">
        <f t="shared" ca="1" si="3"/>
        <v/>
      </c>
      <c r="U15" s="126" t="str">
        <f t="shared" ca="1" si="3"/>
        <v/>
      </c>
      <c r="V15" s="126">
        <f t="shared" ca="1" si="2"/>
        <v>75</v>
      </c>
      <c r="W15" s="128" t="str">
        <f t="shared" ca="1" si="13"/>
        <v/>
      </c>
      <c r="X15" s="285" t="str">
        <f t="shared" ca="1" si="14"/>
        <v/>
      </c>
      <c r="Y15" s="107" t="str">
        <f t="shared" ca="1" si="14"/>
        <v/>
      </c>
      <c r="Z15" s="128">
        <f t="shared" ca="1" si="15"/>
        <v>8</v>
      </c>
      <c r="AA15" s="285">
        <f t="shared" ca="1" si="4"/>
        <v>8</v>
      </c>
      <c r="AB15" s="107">
        <f t="shared" ca="1" si="4"/>
        <v>4</v>
      </c>
      <c r="AC15" s="128" t="str">
        <f t="shared" ca="1" si="5"/>
        <v/>
      </c>
      <c r="AD15" s="285" t="str">
        <f t="shared" ca="1" si="6"/>
        <v/>
      </c>
      <c r="AE15" s="107" t="str">
        <f t="shared" ca="1" si="6"/>
        <v/>
      </c>
      <c r="AF15" s="128" t="str">
        <f t="shared" ca="1" si="5"/>
        <v/>
      </c>
      <c r="AG15" s="285" t="str">
        <f t="shared" ca="1" si="6"/>
        <v/>
      </c>
      <c r="AH15" s="107" t="str">
        <f t="shared" ca="1" si="6"/>
        <v/>
      </c>
      <c r="AI15" s="128" t="str">
        <f t="shared" ca="1" si="5"/>
        <v/>
      </c>
      <c r="AJ15" s="285" t="str">
        <f t="shared" ca="1" si="6"/>
        <v/>
      </c>
      <c r="AK15" s="107" t="str">
        <f t="shared" ca="1" si="6"/>
        <v/>
      </c>
      <c r="AL15" s="128" t="str">
        <f t="shared" ca="1" si="5"/>
        <v/>
      </c>
      <c r="AM15" s="285" t="str">
        <f t="shared" ca="1" si="6"/>
        <v/>
      </c>
      <c r="AN15" s="107" t="str">
        <f t="shared" ca="1" si="6"/>
        <v/>
      </c>
      <c r="AO15" s="128" t="str">
        <f t="shared" ca="1" si="5"/>
        <v/>
      </c>
      <c r="AP15" s="285" t="str">
        <f t="shared" ca="1" si="6"/>
        <v/>
      </c>
      <c r="AQ15" s="107" t="str">
        <f t="shared" ca="1" si="6"/>
        <v/>
      </c>
      <c r="AR15" s="128" t="str">
        <f t="shared" ca="1" si="5"/>
        <v/>
      </c>
      <c r="AS15" s="285" t="str">
        <f t="shared" ca="1" si="6"/>
        <v/>
      </c>
      <c r="AT15" s="107" t="str">
        <f t="shared" ca="1" si="6"/>
        <v/>
      </c>
      <c r="AU15" s="281" t="str">
        <f t="shared" ca="1" si="16"/>
        <v>ІТЕЗ</v>
      </c>
      <c r="AV15" s="130"/>
      <c r="AW15" s="106"/>
    </row>
    <row r="16" spans="1:50" s="131" customFormat="1" ht="30" customHeight="1" x14ac:dyDescent="0.25">
      <c r="A16" s="122" t="str">
        <f t="shared" ca="1" si="1"/>
        <v/>
      </c>
      <c r="B16" s="122" t="str">
        <f t="shared" ca="1" si="1"/>
        <v>ОК  05</v>
      </c>
      <c r="C16" s="123" t="str">
        <f t="shared" ca="1" si="1"/>
        <v>Мікроелектромеханіка</v>
      </c>
      <c r="D16" s="124" t="str">
        <f t="shared" ca="1" si="1"/>
        <v/>
      </c>
      <c r="E16" s="125" t="str">
        <f t="shared" ca="1" si="1"/>
        <v/>
      </c>
      <c r="F16" s="126">
        <f t="shared" ca="1" si="1"/>
        <v>3</v>
      </c>
      <c r="G16" s="126" t="str">
        <f t="shared" ca="1" si="1"/>
        <v/>
      </c>
      <c r="H16" s="126" t="str">
        <f t="shared" ca="1" si="1"/>
        <v/>
      </c>
      <c r="I16" s="126" t="str">
        <f t="shared" ca="1" si="1"/>
        <v/>
      </c>
      <c r="J16" s="126" t="str">
        <f t="shared" ca="1" si="1"/>
        <v/>
      </c>
      <c r="K16" s="126" t="str">
        <f t="shared" ca="1" si="1"/>
        <v/>
      </c>
      <c r="L16" s="126" t="str">
        <f t="shared" ca="1" si="1"/>
        <v/>
      </c>
      <c r="M16" s="126" t="str">
        <f t="shared" ca="1" si="1"/>
        <v/>
      </c>
      <c r="N16" s="126">
        <f t="shared" ca="1" si="1"/>
        <v>4.5</v>
      </c>
      <c r="O16" s="127">
        <f t="shared" ca="1" si="1"/>
        <v>135</v>
      </c>
      <c r="P16" s="126">
        <f t="shared" ca="1" si="12"/>
        <v>8</v>
      </c>
      <c r="Q16" s="126">
        <f t="shared" ca="1" si="3"/>
        <v>6</v>
      </c>
      <c r="R16" s="126" t="str">
        <f t="shared" ca="1" si="3"/>
        <v/>
      </c>
      <c r="S16" s="126">
        <f t="shared" ca="1" si="3"/>
        <v>2</v>
      </c>
      <c r="T16" s="126" t="str">
        <f t="shared" ca="1" si="3"/>
        <v/>
      </c>
      <c r="U16" s="126" t="str">
        <f t="shared" ca="1" si="3"/>
        <v/>
      </c>
      <c r="V16" s="126">
        <f t="shared" ca="1" si="2"/>
        <v>90</v>
      </c>
      <c r="W16" s="128">
        <f t="shared" ca="1" si="13"/>
        <v>8</v>
      </c>
      <c r="X16" s="285">
        <f t="shared" ca="1" si="14"/>
        <v>8</v>
      </c>
      <c r="Y16" s="107">
        <f t="shared" ca="1" si="14"/>
        <v>4.5</v>
      </c>
      <c r="Z16" s="128" t="str">
        <f t="shared" ca="1" si="15"/>
        <v/>
      </c>
      <c r="AA16" s="285" t="str">
        <f t="shared" ca="1" si="4"/>
        <v/>
      </c>
      <c r="AB16" s="107" t="str">
        <f t="shared" ca="1" si="4"/>
        <v/>
      </c>
      <c r="AC16" s="128" t="str">
        <f t="shared" ca="1" si="5"/>
        <v/>
      </c>
      <c r="AD16" s="285" t="str">
        <f t="shared" ca="1" si="6"/>
        <v/>
      </c>
      <c r="AE16" s="107" t="str">
        <f t="shared" ca="1" si="6"/>
        <v/>
      </c>
      <c r="AF16" s="128" t="str">
        <f t="shared" ca="1" si="5"/>
        <v/>
      </c>
      <c r="AG16" s="285" t="str">
        <f t="shared" ca="1" si="6"/>
        <v/>
      </c>
      <c r="AH16" s="107" t="str">
        <f t="shared" ca="1" si="6"/>
        <v/>
      </c>
      <c r="AI16" s="128" t="str">
        <f t="shared" ca="1" si="5"/>
        <v/>
      </c>
      <c r="AJ16" s="285" t="str">
        <f t="shared" ca="1" si="6"/>
        <v/>
      </c>
      <c r="AK16" s="107" t="str">
        <f t="shared" ca="1" si="6"/>
        <v/>
      </c>
      <c r="AL16" s="128" t="str">
        <f t="shared" ca="1" si="5"/>
        <v/>
      </c>
      <c r="AM16" s="285" t="str">
        <f t="shared" ca="1" si="6"/>
        <v/>
      </c>
      <c r="AN16" s="107" t="str">
        <f t="shared" ca="1" si="6"/>
        <v/>
      </c>
      <c r="AO16" s="128" t="str">
        <f t="shared" ca="1" si="5"/>
        <v/>
      </c>
      <c r="AP16" s="285" t="str">
        <f t="shared" ca="1" si="6"/>
        <v/>
      </c>
      <c r="AQ16" s="107" t="str">
        <f t="shared" ca="1" si="6"/>
        <v/>
      </c>
      <c r="AR16" s="128" t="str">
        <f t="shared" ca="1" si="5"/>
        <v/>
      </c>
      <c r="AS16" s="285" t="str">
        <f t="shared" ca="1" si="6"/>
        <v/>
      </c>
      <c r="AT16" s="107" t="str">
        <f t="shared" ca="1" si="6"/>
        <v/>
      </c>
      <c r="AU16" s="281" t="str">
        <f t="shared" ca="1" si="16"/>
        <v>ІТЕЗ</v>
      </c>
      <c r="AV16" s="120"/>
      <c r="AW16" s="110"/>
      <c r="AX16" s="3"/>
    </row>
    <row r="17" spans="1:50" s="131" customFormat="1" ht="30" customHeight="1" x14ac:dyDescent="0.25">
      <c r="A17" s="122" t="str">
        <f t="shared" ca="1" si="1"/>
        <v/>
      </c>
      <c r="B17" s="122" t="str">
        <f t="shared" ca="1" si="1"/>
        <v>ОК  06</v>
      </c>
      <c r="C17" s="123" t="str">
        <f t="shared" ca="1" si="1"/>
        <v>Мікропроцесорні системи керування технологічними процесами</v>
      </c>
      <c r="D17" s="124" t="str">
        <f t="shared" ca="1" si="1"/>
        <v/>
      </c>
      <c r="E17" s="125" t="str">
        <f t="shared" ca="1" si="1"/>
        <v/>
      </c>
      <c r="F17" s="126">
        <f t="shared" ca="1" si="1"/>
        <v>1</v>
      </c>
      <c r="G17" s="126" t="str">
        <f t="shared" ca="1" si="1"/>
        <v/>
      </c>
      <c r="H17" s="126" t="str">
        <f t="shared" ca="1" si="1"/>
        <v/>
      </c>
      <c r="I17" s="126" t="str">
        <f t="shared" ca="1" si="1"/>
        <v/>
      </c>
      <c r="J17" s="126" t="str">
        <f t="shared" ca="1" si="1"/>
        <v/>
      </c>
      <c r="K17" s="126" t="str">
        <f t="shared" ca="1" si="1"/>
        <v/>
      </c>
      <c r="L17" s="126" t="str">
        <f t="shared" ca="1" si="1"/>
        <v/>
      </c>
      <c r="M17" s="126" t="str">
        <f t="shared" ca="1" si="1"/>
        <v/>
      </c>
      <c r="N17" s="126">
        <f t="shared" ca="1" si="1"/>
        <v>5</v>
      </c>
      <c r="O17" s="127">
        <f t="shared" ca="1" si="1"/>
        <v>150</v>
      </c>
      <c r="P17" s="126">
        <f t="shared" ca="1" si="12"/>
        <v>12</v>
      </c>
      <c r="Q17" s="126">
        <f t="shared" ca="1" si="3"/>
        <v>6</v>
      </c>
      <c r="R17" s="126" t="str">
        <f t="shared" ca="1" si="3"/>
        <v/>
      </c>
      <c r="S17" s="126">
        <f t="shared" ca="1" si="3"/>
        <v>6</v>
      </c>
      <c r="T17" s="126" t="str">
        <f t="shared" ca="1" si="3"/>
        <v/>
      </c>
      <c r="U17" s="126" t="str">
        <f t="shared" ca="1" si="3"/>
        <v/>
      </c>
      <c r="V17" s="126">
        <f t="shared" ca="1" si="2"/>
        <v>90</v>
      </c>
      <c r="W17" s="128">
        <f t="shared" ca="1" si="13"/>
        <v>12</v>
      </c>
      <c r="X17" s="285">
        <f t="shared" ca="1" si="14"/>
        <v>12</v>
      </c>
      <c r="Y17" s="107">
        <f t="shared" ca="1" si="14"/>
        <v>5</v>
      </c>
      <c r="Z17" s="128" t="str">
        <f t="shared" ca="1" si="15"/>
        <v/>
      </c>
      <c r="AA17" s="285" t="str">
        <f t="shared" ca="1" si="4"/>
        <v/>
      </c>
      <c r="AB17" s="107" t="str">
        <f t="shared" ca="1" si="4"/>
        <v/>
      </c>
      <c r="AC17" s="128" t="str">
        <f t="shared" ca="1" si="5"/>
        <v/>
      </c>
      <c r="AD17" s="285" t="str">
        <f t="shared" ca="1" si="6"/>
        <v/>
      </c>
      <c r="AE17" s="107" t="str">
        <f t="shared" ca="1" si="6"/>
        <v/>
      </c>
      <c r="AF17" s="128" t="str">
        <f t="shared" ca="1" si="5"/>
        <v/>
      </c>
      <c r="AG17" s="285" t="str">
        <f t="shared" ca="1" si="6"/>
        <v/>
      </c>
      <c r="AH17" s="107" t="str">
        <f t="shared" ca="1" si="6"/>
        <v/>
      </c>
      <c r="AI17" s="128" t="str">
        <f t="shared" ca="1" si="5"/>
        <v/>
      </c>
      <c r="AJ17" s="285" t="str">
        <f t="shared" ca="1" si="6"/>
        <v/>
      </c>
      <c r="AK17" s="107" t="str">
        <f t="shared" ca="1" si="6"/>
        <v/>
      </c>
      <c r="AL17" s="128" t="str">
        <f t="shared" ca="1" si="5"/>
        <v/>
      </c>
      <c r="AM17" s="285" t="str">
        <f t="shared" ca="1" si="6"/>
        <v/>
      </c>
      <c r="AN17" s="107" t="str">
        <f t="shared" ca="1" si="6"/>
        <v/>
      </c>
      <c r="AO17" s="128" t="str">
        <f t="shared" ca="1" si="5"/>
        <v/>
      </c>
      <c r="AP17" s="285" t="str">
        <f t="shared" ca="1" si="6"/>
        <v/>
      </c>
      <c r="AQ17" s="107" t="str">
        <f t="shared" ca="1" si="6"/>
        <v/>
      </c>
      <c r="AR17" s="128" t="str">
        <f t="shared" ca="1" si="5"/>
        <v/>
      </c>
      <c r="AS17" s="285" t="str">
        <f t="shared" ca="1" si="6"/>
        <v/>
      </c>
      <c r="AT17" s="107" t="str">
        <f t="shared" ca="1" si="6"/>
        <v/>
      </c>
      <c r="AU17" s="281" t="str">
        <f t="shared" ca="1" si="16"/>
        <v>ПМ</v>
      </c>
      <c r="AV17" s="130"/>
      <c r="AW17" s="106"/>
    </row>
    <row r="18" spans="1:50" s="131" customFormat="1" ht="30" customHeight="1" x14ac:dyDescent="0.25">
      <c r="A18" s="122" t="str">
        <f t="shared" ca="1" si="1"/>
        <v/>
      </c>
      <c r="B18" s="122" t="str">
        <f t="shared" ca="1" si="1"/>
        <v>ОК  07</v>
      </c>
      <c r="C18" s="123" t="str">
        <f t="shared" ca="1" si="1"/>
        <v>Організація, планування та управління промисловим виробництвом / Менеджмент підприємств радіоелектронної промисловості / Маркетинг підприємств радіоелектронної промисловості</v>
      </c>
      <c r="D18" s="124" t="str">
        <f t="shared" ca="1" si="1"/>
        <v/>
      </c>
      <c r="E18" s="125" t="str">
        <f t="shared" ca="1" si="1"/>
        <v/>
      </c>
      <c r="F18" s="126" t="str">
        <f t="shared" ca="1" si="1"/>
        <v/>
      </c>
      <c r="G18" s="126">
        <f t="shared" ca="1" si="1"/>
        <v>1</v>
      </c>
      <c r="H18" s="126" t="str">
        <f t="shared" ca="1" si="1"/>
        <v/>
      </c>
      <c r="I18" s="126" t="str">
        <f t="shared" ca="1" si="1"/>
        <v/>
      </c>
      <c r="J18" s="126" t="str">
        <f t="shared" ca="1" si="1"/>
        <v/>
      </c>
      <c r="K18" s="126" t="str">
        <f t="shared" ca="1" si="1"/>
        <v/>
      </c>
      <c r="L18" s="126" t="str">
        <f t="shared" ca="1" si="1"/>
        <v/>
      </c>
      <c r="M18" s="126" t="str">
        <f t="shared" ca="1" si="1"/>
        <v/>
      </c>
      <c r="N18" s="126">
        <f t="shared" ca="1" si="1"/>
        <v>3</v>
      </c>
      <c r="O18" s="127">
        <f t="shared" ca="1" si="1"/>
        <v>90</v>
      </c>
      <c r="P18" s="126">
        <f t="shared" ca="1" si="12"/>
        <v>6</v>
      </c>
      <c r="Q18" s="126">
        <f t="shared" ca="1" si="3"/>
        <v>4</v>
      </c>
      <c r="R18" s="126">
        <f t="shared" ca="1" si="3"/>
        <v>2</v>
      </c>
      <c r="S18" s="126" t="str">
        <f t="shared" ca="1" si="3"/>
        <v/>
      </c>
      <c r="T18" s="126" t="str">
        <f t="shared" ca="1" si="3"/>
        <v/>
      </c>
      <c r="U18" s="126" t="str">
        <f t="shared" ca="1" si="3"/>
        <v/>
      </c>
      <c r="V18" s="126">
        <f t="shared" ca="1" si="2"/>
        <v>60</v>
      </c>
      <c r="W18" s="128">
        <f t="shared" ca="1" si="13"/>
        <v>6</v>
      </c>
      <c r="X18" s="285">
        <f t="shared" ca="1" si="14"/>
        <v>6</v>
      </c>
      <c r="Y18" s="107">
        <f t="shared" ca="1" si="14"/>
        <v>3</v>
      </c>
      <c r="Z18" s="128" t="str">
        <f t="shared" ca="1" si="15"/>
        <v/>
      </c>
      <c r="AA18" s="285" t="str">
        <f t="shared" ca="1" si="4"/>
        <v/>
      </c>
      <c r="AB18" s="107" t="str">
        <f t="shared" ca="1" si="4"/>
        <v/>
      </c>
      <c r="AC18" s="128" t="str">
        <f t="shared" ca="1" si="5"/>
        <v/>
      </c>
      <c r="AD18" s="285" t="str">
        <f t="shared" ca="1" si="6"/>
        <v/>
      </c>
      <c r="AE18" s="107" t="str">
        <f t="shared" ca="1" si="6"/>
        <v/>
      </c>
      <c r="AF18" s="128" t="str">
        <f t="shared" ca="1" si="5"/>
        <v/>
      </c>
      <c r="AG18" s="285" t="str">
        <f t="shared" ca="1" si="6"/>
        <v/>
      </c>
      <c r="AH18" s="107" t="str">
        <f t="shared" ca="1" si="6"/>
        <v/>
      </c>
      <c r="AI18" s="128" t="str">
        <f t="shared" ca="1" si="5"/>
        <v/>
      </c>
      <c r="AJ18" s="285" t="str">
        <f t="shared" ca="1" si="6"/>
        <v/>
      </c>
      <c r="AK18" s="107" t="str">
        <f t="shared" ca="1" si="6"/>
        <v/>
      </c>
      <c r="AL18" s="128" t="str">
        <f t="shared" ca="1" si="5"/>
        <v/>
      </c>
      <c r="AM18" s="285" t="str">
        <f t="shared" ca="1" si="6"/>
        <v/>
      </c>
      <c r="AN18" s="107" t="str">
        <f t="shared" ca="1" si="6"/>
        <v/>
      </c>
      <c r="AO18" s="128" t="str">
        <f t="shared" ca="1" si="5"/>
        <v/>
      </c>
      <c r="AP18" s="285" t="str">
        <f t="shared" ca="1" si="6"/>
        <v/>
      </c>
      <c r="AQ18" s="107" t="str">
        <f t="shared" ca="1" si="6"/>
        <v/>
      </c>
      <c r="AR18" s="128" t="str">
        <f t="shared" ca="1" si="5"/>
        <v/>
      </c>
      <c r="AS18" s="285" t="str">
        <f t="shared" ca="1" si="6"/>
        <v/>
      </c>
      <c r="AT18" s="107" t="str">
        <f t="shared" ca="1" si="6"/>
        <v/>
      </c>
      <c r="AU18" s="281" t="str">
        <f t="shared" ca="1" si="16"/>
        <v>ПТБД</v>
      </c>
      <c r="AV18" s="130"/>
      <c r="AW18" s="106"/>
    </row>
    <row r="19" spans="1:50" s="131" customFormat="1" ht="30" customHeight="1" x14ac:dyDescent="0.25">
      <c r="A19" s="122" t="str">
        <f t="shared" ca="1" si="1"/>
        <v/>
      </c>
      <c r="B19" s="122" t="str">
        <f t="shared" ca="1" si="1"/>
        <v>ОК  08</v>
      </c>
      <c r="C19" s="123" t="str">
        <f t="shared" ca="1" si="1"/>
        <v>Переддипломна практика</v>
      </c>
      <c r="D19" s="124" t="str">
        <f t="shared" ca="1" si="1"/>
        <v/>
      </c>
      <c r="E19" s="125" t="str">
        <f t="shared" ca="1" si="1"/>
        <v/>
      </c>
      <c r="F19" s="126" t="str">
        <f t="shared" ca="1" si="1"/>
        <v/>
      </c>
      <c r="G19" s="126">
        <f t="shared" ca="1" si="1"/>
        <v>3</v>
      </c>
      <c r="H19" s="126" t="str">
        <f t="shared" ca="1" si="1"/>
        <v/>
      </c>
      <c r="I19" s="126" t="str">
        <f t="shared" ca="1" si="1"/>
        <v/>
      </c>
      <c r="J19" s="126" t="str">
        <f t="shared" ca="1" si="1"/>
        <v/>
      </c>
      <c r="K19" s="126" t="str">
        <f t="shared" ca="1" si="1"/>
        <v/>
      </c>
      <c r="L19" s="126" t="str">
        <f t="shared" ca="1" si="1"/>
        <v/>
      </c>
      <c r="M19" s="126" t="str">
        <f t="shared" ca="1" si="1"/>
        <v/>
      </c>
      <c r="N19" s="126">
        <f t="shared" ca="1" si="1"/>
        <v>6</v>
      </c>
      <c r="O19" s="127">
        <f t="shared" ca="1" si="1"/>
        <v>180</v>
      </c>
      <c r="P19" s="126" t="str">
        <f t="shared" ca="1" si="12"/>
        <v/>
      </c>
      <c r="Q19" s="126" t="str">
        <f t="shared" ca="1" si="3"/>
        <v/>
      </c>
      <c r="R19" s="126" t="str">
        <f t="shared" ca="1" si="3"/>
        <v/>
      </c>
      <c r="S19" s="126" t="str">
        <f t="shared" ca="1" si="3"/>
        <v/>
      </c>
      <c r="T19" s="126" t="str">
        <f t="shared" ca="1" si="3"/>
        <v/>
      </c>
      <c r="U19" s="126" t="str">
        <f t="shared" ca="1" si="3"/>
        <v/>
      </c>
      <c r="V19" s="126">
        <f t="shared" ref="V19:V34" ca="1" si="17">IF(INDIRECT("Calc!R"&amp;ROW()&amp;"C"&amp;COLUMN(),0)=0,"",INDIRECT("Calc!R"&amp;ROW()&amp;"C"&amp;COLUMN(),0))</f>
        <v>180</v>
      </c>
      <c r="W19" s="128" t="str">
        <f t="shared" ca="1" si="13"/>
        <v/>
      </c>
      <c r="X19" s="285" t="str">
        <f t="shared" ca="1" si="14"/>
        <v/>
      </c>
      <c r="Y19" s="107" t="str">
        <f t="shared" ca="1" si="14"/>
        <v/>
      </c>
      <c r="Z19" s="128" t="str">
        <f t="shared" ca="1" si="15"/>
        <v/>
      </c>
      <c r="AA19" s="285" t="str">
        <f t="shared" ca="1" si="4"/>
        <v/>
      </c>
      <c r="AB19" s="107" t="str">
        <f t="shared" ca="1" si="4"/>
        <v/>
      </c>
      <c r="AC19" s="128" t="str">
        <f t="shared" ca="1" si="5"/>
        <v/>
      </c>
      <c r="AD19" s="285" t="str">
        <f t="shared" ca="1" si="6"/>
        <v/>
      </c>
      <c r="AE19" s="107">
        <f t="shared" ca="1" si="6"/>
        <v>6</v>
      </c>
      <c r="AF19" s="128" t="str">
        <f t="shared" ca="1" si="5"/>
        <v/>
      </c>
      <c r="AG19" s="285" t="str">
        <f t="shared" ca="1" si="6"/>
        <v/>
      </c>
      <c r="AH19" s="107" t="str">
        <f t="shared" ca="1" si="6"/>
        <v/>
      </c>
      <c r="AI19" s="128" t="str">
        <f t="shared" ca="1" si="5"/>
        <v/>
      </c>
      <c r="AJ19" s="285" t="str">
        <f t="shared" ca="1" si="6"/>
        <v/>
      </c>
      <c r="AK19" s="107" t="str">
        <f t="shared" ca="1" si="6"/>
        <v/>
      </c>
      <c r="AL19" s="128" t="str">
        <f t="shared" ca="1" si="5"/>
        <v/>
      </c>
      <c r="AM19" s="285" t="str">
        <f t="shared" ca="1" si="6"/>
        <v/>
      </c>
      <c r="AN19" s="107" t="str">
        <f t="shared" ca="1" si="6"/>
        <v/>
      </c>
      <c r="AO19" s="128" t="str">
        <f t="shared" ca="1" si="5"/>
        <v/>
      </c>
      <c r="AP19" s="285" t="str">
        <f t="shared" ca="1" si="6"/>
        <v/>
      </c>
      <c r="AQ19" s="107" t="str">
        <f t="shared" ca="1" si="6"/>
        <v/>
      </c>
      <c r="AR19" s="128" t="str">
        <f t="shared" ca="1" si="5"/>
        <v/>
      </c>
      <c r="AS19" s="285" t="str">
        <f t="shared" ca="1" si="6"/>
        <v/>
      </c>
      <c r="AT19" s="107" t="str">
        <f t="shared" ca="1" si="6"/>
        <v/>
      </c>
      <c r="AU19" s="281" t="str">
        <f t="shared" ca="1" si="16"/>
        <v>ІТЕЗ</v>
      </c>
      <c r="AV19" s="130"/>
      <c r="AW19" s="106"/>
    </row>
    <row r="20" spans="1:50" s="131" customFormat="1" ht="30" customHeight="1" x14ac:dyDescent="0.25">
      <c r="A20" s="122" t="str">
        <f t="shared" ca="1" si="1"/>
        <v/>
      </c>
      <c r="B20" s="122" t="str">
        <f t="shared" ca="1" si="1"/>
        <v>ОК  09</v>
      </c>
      <c r="C20" s="123" t="str">
        <f t="shared" ca="1" si="1"/>
        <v>Сучасні інформаційні технології в проєктуванні та виробництві РЕЗ</v>
      </c>
      <c r="D20" s="124" t="str">
        <f t="shared" ca="1" si="1"/>
        <v/>
      </c>
      <c r="E20" s="125" t="str">
        <f t="shared" ca="1" si="1"/>
        <v/>
      </c>
      <c r="F20" s="126" t="str">
        <f t="shared" ca="1" si="1"/>
        <v/>
      </c>
      <c r="G20" s="126">
        <f t="shared" ca="1" si="1"/>
        <v>1</v>
      </c>
      <c r="H20" s="126">
        <f t="shared" ca="1" si="1"/>
        <v>1</v>
      </c>
      <c r="I20" s="126" t="str">
        <f t="shared" ca="1" si="1"/>
        <v/>
      </c>
      <c r="J20" s="126" t="str">
        <f t="shared" ca="1" si="1"/>
        <v/>
      </c>
      <c r="K20" s="126" t="str">
        <f t="shared" ca="1" si="1"/>
        <v/>
      </c>
      <c r="L20" s="126" t="str">
        <f t="shared" ca="1" si="1"/>
        <v/>
      </c>
      <c r="M20" s="126" t="str">
        <f t="shared" ca="1" si="1"/>
        <v/>
      </c>
      <c r="N20" s="126">
        <f t="shared" ca="1" si="1"/>
        <v>5.5</v>
      </c>
      <c r="O20" s="127">
        <f t="shared" ca="1" si="1"/>
        <v>165</v>
      </c>
      <c r="P20" s="126">
        <f t="shared" ca="1" si="12"/>
        <v>10</v>
      </c>
      <c r="Q20" s="126">
        <f t="shared" ca="1" si="3"/>
        <v>4</v>
      </c>
      <c r="R20" s="126" t="str">
        <f t="shared" ca="1" si="3"/>
        <v/>
      </c>
      <c r="S20" s="126">
        <f t="shared" ca="1" si="3"/>
        <v>6</v>
      </c>
      <c r="T20" s="126" t="str">
        <f t="shared" ca="1" si="3"/>
        <v/>
      </c>
      <c r="U20" s="126" t="str">
        <f t="shared" ca="1" si="3"/>
        <v/>
      </c>
      <c r="V20" s="126">
        <f t="shared" ca="1" si="17"/>
        <v>120</v>
      </c>
      <c r="W20" s="128">
        <f t="shared" ca="1" si="13"/>
        <v>10</v>
      </c>
      <c r="X20" s="285">
        <f t="shared" ca="1" si="14"/>
        <v>10</v>
      </c>
      <c r="Y20" s="107">
        <f t="shared" ca="1" si="14"/>
        <v>5.5</v>
      </c>
      <c r="Z20" s="128" t="str">
        <f t="shared" ca="1" si="15"/>
        <v/>
      </c>
      <c r="AA20" s="285" t="str">
        <f t="shared" ca="1" si="4"/>
        <v/>
      </c>
      <c r="AB20" s="107" t="str">
        <f t="shared" ca="1" si="4"/>
        <v/>
      </c>
      <c r="AC20" s="128" t="str">
        <f t="shared" ca="1" si="5"/>
        <v/>
      </c>
      <c r="AD20" s="285" t="str">
        <f t="shared" ca="1" si="6"/>
        <v/>
      </c>
      <c r="AE20" s="107" t="str">
        <f t="shared" ca="1" si="6"/>
        <v/>
      </c>
      <c r="AF20" s="128" t="str">
        <f t="shared" ca="1" si="5"/>
        <v/>
      </c>
      <c r="AG20" s="285" t="str">
        <f t="shared" ca="1" si="6"/>
        <v/>
      </c>
      <c r="AH20" s="107" t="str">
        <f t="shared" ca="1" si="6"/>
        <v/>
      </c>
      <c r="AI20" s="128" t="str">
        <f t="shared" ca="1" si="5"/>
        <v/>
      </c>
      <c r="AJ20" s="285" t="str">
        <f t="shared" ca="1" si="6"/>
        <v/>
      </c>
      <c r="AK20" s="107" t="str">
        <f t="shared" ca="1" si="6"/>
        <v/>
      </c>
      <c r="AL20" s="128" t="str">
        <f t="shared" ca="1" si="5"/>
        <v/>
      </c>
      <c r="AM20" s="285" t="str">
        <f t="shared" ca="1" si="6"/>
        <v/>
      </c>
      <c r="AN20" s="107" t="str">
        <f t="shared" ca="1" si="6"/>
        <v/>
      </c>
      <c r="AO20" s="128" t="str">
        <f t="shared" ca="1" si="5"/>
        <v/>
      </c>
      <c r="AP20" s="285" t="str">
        <f t="shared" ca="1" si="6"/>
        <v/>
      </c>
      <c r="AQ20" s="107" t="str">
        <f t="shared" ca="1" si="6"/>
        <v/>
      </c>
      <c r="AR20" s="128" t="str">
        <f t="shared" ca="1" si="5"/>
        <v/>
      </c>
      <c r="AS20" s="285" t="str">
        <f t="shared" ca="1" si="6"/>
        <v/>
      </c>
      <c r="AT20" s="107" t="str">
        <f t="shared" ca="1" si="6"/>
        <v/>
      </c>
      <c r="AU20" s="281" t="str">
        <f t="shared" ca="1" si="16"/>
        <v>ІТЕЗ</v>
      </c>
      <c r="AV20" s="130"/>
      <c r="AW20" s="106"/>
    </row>
    <row r="21" spans="1:50" s="131" customFormat="1" ht="30" customHeight="1" x14ac:dyDescent="0.25">
      <c r="A21" s="122" t="str">
        <f t="shared" ca="1" si="1"/>
        <v/>
      </c>
      <c r="B21" s="122" t="str">
        <f t="shared" ca="1" si="1"/>
        <v>ОК  10</v>
      </c>
      <c r="C21" s="123" t="str">
        <f t="shared" ca="1" si="1"/>
        <v>Цивільний захист і охорона праці в галузі / Безпека праці на підприємствах в установах і організаціях та цивільна безпека / Захист населення, територій, довкілля та виробнича безпека</v>
      </c>
      <c r="D21" s="124" t="str">
        <f t="shared" ca="1" si="1"/>
        <v/>
      </c>
      <c r="E21" s="125" t="str">
        <f t="shared" ca="1" si="1"/>
        <v/>
      </c>
      <c r="F21" s="126" t="str">
        <f t="shared" ca="1" si="1"/>
        <v/>
      </c>
      <c r="G21" s="126">
        <f t="shared" ca="1" si="1"/>
        <v>2</v>
      </c>
      <c r="H21" s="126" t="str">
        <f t="shared" ca="1" si="1"/>
        <v/>
      </c>
      <c r="I21" s="126" t="str">
        <f t="shared" ca="1" si="1"/>
        <v/>
      </c>
      <c r="J21" s="126" t="str">
        <f t="shared" ca="1" si="1"/>
        <v/>
      </c>
      <c r="K21" s="126" t="str">
        <f t="shared" ca="1" si="1"/>
        <v/>
      </c>
      <c r="L21" s="126" t="str">
        <f t="shared" ca="1" si="1"/>
        <v/>
      </c>
      <c r="M21" s="126" t="str">
        <f t="shared" ca="1" si="1"/>
        <v/>
      </c>
      <c r="N21" s="126">
        <f t="shared" ca="1" si="1"/>
        <v>3</v>
      </c>
      <c r="O21" s="127">
        <f t="shared" ca="1" si="1"/>
        <v>90</v>
      </c>
      <c r="P21" s="126">
        <f t="shared" ca="1" si="12"/>
        <v>8</v>
      </c>
      <c r="Q21" s="126">
        <f t="shared" ca="1" si="3"/>
        <v>6</v>
      </c>
      <c r="R21" s="126" t="str">
        <f t="shared" ca="1" si="3"/>
        <v/>
      </c>
      <c r="S21" s="126">
        <f t="shared" ca="1" si="3"/>
        <v>2</v>
      </c>
      <c r="T21" s="126" t="str">
        <f t="shared" ca="1" si="3"/>
        <v/>
      </c>
      <c r="U21" s="126" t="str">
        <f t="shared" ca="1" si="3"/>
        <v/>
      </c>
      <c r="V21" s="126">
        <f t="shared" ca="1" si="17"/>
        <v>45</v>
      </c>
      <c r="W21" s="128" t="str">
        <f t="shared" ca="1" si="13"/>
        <v/>
      </c>
      <c r="X21" s="285" t="str">
        <f t="shared" ca="1" si="14"/>
        <v/>
      </c>
      <c r="Y21" s="107" t="str">
        <f t="shared" ca="1" si="14"/>
        <v/>
      </c>
      <c r="Z21" s="128">
        <f t="shared" ca="1" si="15"/>
        <v>8</v>
      </c>
      <c r="AA21" s="285">
        <f t="shared" ca="1" si="4"/>
        <v>8</v>
      </c>
      <c r="AB21" s="107">
        <f t="shared" ca="1" si="4"/>
        <v>3</v>
      </c>
      <c r="AC21" s="128" t="str">
        <f t="shared" ca="1" si="5"/>
        <v/>
      </c>
      <c r="AD21" s="285" t="str">
        <f t="shared" ca="1" si="6"/>
        <v/>
      </c>
      <c r="AE21" s="107" t="str">
        <f t="shared" ca="1" si="6"/>
        <v/>
      </c>
      <c r="AF21" s="128" t="str">
        <f t="shared" ca="1" si="5"/>
        <v/>
      </c>
      <c r="AG21" s="285" t="str">
        <f t="shared" ca="1" si="6"/>
        <v/>
      </c>
      <c r="AH21" s="107" t="str">
        <f t="shared" ca="1" si="6"/>
        <v/>
      </c>
      <c r="AI21" s="128" t="str">
        <f t="shared" ca="1" si="5"/>
        <v/>
      </c>
      <c r="AJ21" s="285" t="str">
        <f t="shared" ca="1" si="6"/>
        <v/>
      </c>
      <c r="AK21" s="107" t="str">
        <f t="shared" ca="1" si="6"/>
        <v/>
      </c>
      <c r="AL21" s="128" t="str">
        <f t="shared" ca="1" si="5"/>
        <v/>
      </c>
      <c r="AM21" s="285" t="str">
        <f t="shared" ca="1" si="6"/>
        <v/>
      </c>
      <c r="AN21" s="107" t="str">
        <f t="shared" ca="1" si="6"/>
        <v/>
      </c>
      <c r="AO21" s="128" t="str">
        <f t="shared" ca="1" si="5"/>
        <v/>
      </c>
      <c r="AP21" s="285" t="str">
        <f t="shared" ca="1" si="6"/>
        <v/>
      </c>
      <c r="AQ21" s="107" t="str">
        <f t="shared" ca="1" si="6"/>
        <v/>
      </c>
      <c r="AR21" s="128" t="str">
        <f t="shared" ca="1" si="5"/>
        <v/>
      </c>
      <c r="AS21" s="285" t="str">
        <f t="shared" ca="1" si="6"/>
        <v/>
      </c>
      <c r="AT21" s="107" t="str">
        <f t="shared" ca="1" si="6"/>
        <v/>
      </c>
      <c r="AU21" s="281" t="str">
        <f t="shared" ca="1" si="16"/>
        <v>ОПНС</v>
      </c>
      <c r="AV21" s="120"/>
      <c r="AW21" s="110"/>
      <c r="AX21" s="3"/>
    </row>
    <row r="22" spans="1:50" s="131" customFormat="1" ht="30" customHeight="1" x14ac:dyDescent="0.25">
      <c r="A22" s="122" t="str">
        <f t="shared" ca="1" si="1"/>
        <v/>
      </c>
      <c r="B22" s="122" t="str">
        <f t="shared" ca="1" si="1"/>
        <v/>
      </c>
      <c r="C22" s="123" t="str">
        <f t="shared" ca="1" si="1"/>
        <v xml:space="preserve">  Всього за НОРМАТИВНОЮ ЧАСТИНОЮ</v>
      </c>
      <c r="D22" s="124" t="str">
        <f t="shared" ca="1" si="1"/>
        <v/>
      </c>
      <c r="E22" s="125" t="str">
        <f t="shared" ca="1" si="1"/>
        <v/>
      </c>
      <c r="F22" s="126" t="str">
        <f t="shared" ca="1" si="1"/>
        <v/>
      </c>
      <c r="G22" s="126" t="str">
        <f t="shared" ca="1" si="1"/>
        <v/>
      </c>
      <c r="H22" s="126" t="str">
        <f t="shared" ca="1" si="1"/>
        <v/>
      </c>
      <c r="I22" s="126" t="str">
        <f t="shared" ca="1" si="1"/>
        <v/>
      </c>
      <c r="J22" s="126" t="str">
        <f t="shared" ca="1" si="1"/>
        <v/>
      </c>
      <c r="K22" s="126" t="str">
        <f t="shared" ca="1" si="1"/>
        <v/>
      </c>
      <c r="L22" s="126" t="str">
        <f t="shared" ca="1" si="1"/>
        <v/>
      </c>
      <c r="M22" s="126" t="str">
        <f t="shared" ca="1" si="1"/>
        <v/>
      </c>
      <c r="N22" s="126">
        <f t="shared" ca="1" si="1"/>
        <v>65</v>
      </c>
      <c r="O22" s="127">
        <f t="shared" ca="1" si="1"/>
        <v>1950</v>
      </c>
      <c r="P22" s="126">
        <f t="shared" ca="1" si="12"/>
        <v>76</v>
      </c>
      <c r="Q22" s="126">
        <f t="shared" ca="1" si="3"/>
        <v>44</v>
      </c>
      <c r="R22" s="126">
        <f t="shared" ca="1" si="3"/>
        <v>2</v>
      </c>
      <c r="S22" s="126">
        <f t="shared" ca="1" si="3"/>
        <v>30</v>
      </c>
      <c r="T22" s="126" t="str">
        <f t="shared" ca="1" si="3"/>
        <v/>
      </c>
      <c r="U22" s="126" t="str">
        <f t="shared" ca="1" si="3"/>
        <v/>
      </c>
      <c r="V22" s="126">
        <f t="shared" ca="1" si="17"/>
        <v>1560</v>
      </c>
      <c r="W22" s="128" t="e">
        <f t="shared" ca="1" si="13"/>
        <v>#VALUE!</v>
      </c>
      <c r="X22" s="285" t="e">
        <f t="shared" ca="1" si="14"/>
        <v>#VALUE!</v>
      </c>
      <c r="Y22" s="107">
        <f t="shared" ca="1" si="14"/>
        <v>18</v>
      </c>
      <c r="Z22" s="128" t="e">
        <f t="shared" ca="1" si="15"/>
        <v>#VALUE!</v>
      </c>
      <c r="AA22" s="285" t="e">
        <f t="shared" ca="1" si="4"/>
        <v>#VALUE!</v>
      </c>
      <c r="AB22" s="107">
        <f t="shared" ca="1" si="4"/>
        <v>17</v>
      </c>
      <c r="AC22" s="128" t="e">
        <f t="shared" ca="1" si="5"/>
        <v>#VALUE!</v>
      </c>
      <c r="AD22" s="285" t="e">
        <f t="shared" ca="1" si="6"/>
        <v>#VALUE!</v>
      </c>
      <c r="AE22" s="107">
        <f t="shared" ca="1" si="6"/>
        <v>30</v>
      </c>
      <c r="AF22" s="128" t="e">
        <f t="shared" ca="1" si="5"/>
        <v>#VALUE!</v>
      </c>
      <c r="AG22" s="285" t="e">
        <f t="shared" ca="1" si="6"/>
        <v>#VALUE!</v>
      </c>
      <c r="AH22" s="107" t="str">
        <f t="shared" ca="1" si="6"/>
        <v/>
      </c>
      <c r="AI22" s="128" t="e">
        <f t="shared" ca="1" si="5"/>
        <v>#VALUE!</v>
      </c>
      <c r="AJ22" s="285" t="e">
        <f t="shared" ca="1" si="6"/>
        <v>#VALUE!</v>
      </c>
      <c r="AK22" s="107" t="str">
        <f t="shared" ca="1" si="6"/>
        <v/>
      </c>
      <c r="AL22" s="128" t="e">
        <f t="shared" ca="1" si="5"/>
        <v>#VALUE!</v>
      </c>
      <c r="AM22" s="285" t="e">
        <f t="shared" ca="1" si="6"/>
        <v>#VALUE!</v>
      </c>
      <c r="AN22" s="107" t="str">
        <f t="shared" ca="1" si="6"/>
        <v/>
      </c>
      <c r="AO22" s="128" t="e">
        <f t="shared" ca="1" si="5"/>
        <v>#VALUE!</v>
      </c>
      <c r="AP22" s="285" t="e">
        <f t="shared" ca="1" si="6"/>
        <v>#VALUE!</v>
      </c>
      <c r="AQ22" s="107" t="str">
        <f t="shared" ca="1" si="6"/>
        <v/>
      </c>
      <c r="AR22" s="128" t="e">
        <f t="shared" ca="1" si="5"/>
        <v>#VALUE!</v>
      </c>
      <c r="AS22" s="285" t="e">
        <f t="shared" ca="1" si="6"/>
        <v>#VALUE!</v>
      </c>
      <c r="AT22" s="107" t="str">
        <f t="shared" ca="1" si="6"/>
        <v/>
      </c>
      <c r="AU22" s="281" t="str">
        <f t="shared" ca="1" si="16"/>
        <v/>
      </c>
      <c r="AV22" s="120"/>
      <c r="AW22" s="110"/>
      <c r="AX22" s="3"/>
    </row>
    <row r="23" spans="1:50" s="131" customFormat="1" ht="30" customHeight="1" x14ac:dyDescent="0.25">
      <c r="A23" s="122" t="str">
        <f t="shared" ca="1" si="1"/>
        <v/>
      </c>
      <c r="B23" s="122" t="str">
        <f t="shared" ca="1" si="1"/>
        <v/>
      </c>
      <c r="C23" s="123" t="str">
        <f t="shared" ca="1" si="1"/>
        <v xml:space="preserve">     ВИБІРКОВА ЧАСТИНА</v>
      </c>
      <c r="D23" s="124" t="str">
        <f t="shared" ca="1" si="1"/>
        <v/>
      </c>
      <c r="E23" s="125" t="str">
        <f t="shared" ca="1" si="1"/>
        <v/>
      </c>
      <c r="F23" s="126" t="str">
        <f t="shared" ca="1" si="1"/>
        <v/>
      </c>
      <c r="G23" s="126" t="str">
        <f t="shared" ca="1" si="1"/>
        <v/>
      </c>
      <c r="H23" s="126" t="str">
        <f t="shared" ca="1" si="1"/>
        <v/>
      </c>
      <c r="I23" s="126" t="str">
        <f t="shared" ca="1" si="1"/>
        <v/>
      </c>
      <c r="J23" s="126" t="str">
        <f t="shared" ca="1" si="1"/>
        <v/>
      </c>
      <c r="K23" s="126" t="str">
        <f t="shared" ca="1" si="1"/>
        <v/>
      </c>
      <c r="L23" s="126" t="str">
        <f t="shared" ca="1" si="1"/>
        <v/>
      </c>
      <c r="M23" s="126" t="str">
        <f t="shared" ca="1" si="1"/>
        <v/>
      </c>
      <c r="N23" s="126" t="str">
        <f t="shared" ca="1" si="1"/>
        <v/>
      </c>
      <c r="O23" s="127" t="str">
        <f t="shared" ca="1" si="1"/>
        <v/>
      </c>
      <c r="P23" s="126" t="str">
        <f t="shared" ca="1" si="12"/>
        <v/>
      </c>
      <c r="Q23" s="126" t="str">
        <f t="shared" ca="1" si="3"/>
        <v/>
      </c>
      <c r="R23" s="126" t="str">
        <f t="shared" ca="1" si="3"/>
        <v/>
      </c>
      <c r="S23" s="126" t="str">
        <f t="shared" ca="1" si="3"/>
        <v/>
      </c>
      <c r="T23" s="126" t="str">
        <f t="shared" ca="1" si="3"/>
        <v/>
      </c>
      <c r="U23" s="126" t="str">
        <f t="shared" ca="1" si="3"/>
        <v/>
      </c>
      <c r="V23" s="126" t="str">
        <f t="shared" ca="1" si="17"/>
        <v/>
      </c>
      <c r="W23" s="128" t="str">
        <f t="shared" ca="1" si="13"/>
        <v/>
      </c>
      <c r="X23" s="285" t="str">
        <f t="shared" ca="1" si="14"/>
        <v/>
      </c>
      <c r="Y23" s="107" t="str">
        <f t="shared" ca="1" si="14"/>
        <v/>
      </c>
      <c r="Z23" s="128" t="str">
        <f t="shared" ca="1" si="15"/>
        <v/>
      </c>
      <c r="AA23" s="285" t="str">
        <f t="shared" ca="1" si="4"/>
        <v/>
      </c>
      <c r="AB23" s="107" t="str">
        <f t="shared" ca="1" si="4"/>
        <v/>
      </c>
      <c r="AC23" s="128" t="str">
        <f t="shared" ca="1" si="5"/>
        <v/>
      </c>
      <c r="AD23" s="285" t="str">
        <f t="shared" ca="1" si="6"/>
        <v/>
      </c>
      <c r="AE23" s="107" t="str">
        <f t="shared" ca="1" si="6"/>
        <v/>
      </c>
      <c r="AF23" s="128" t="str">
        <f t="shared" ca="1" si="5"/>
        <v/>
      </c>
      <c r="AG23" s="285" t="str">
        <f t="shared" ca="1" si="6"/>
        <v/>
      </c>
      <c r="AH23" s="107" t="str">
        <f t="shared" ca="1" si="6"/>
        <v/>
      </c>
      <c r="AI23" s="128" t="str">
        <f t="shared" ca="1" si="5"/>
        <v/>
      </c>
      <c r="AJ23" s="285" t="str">
        <f t="shared" ca="1" si="6"/>
        <v/>
      </c>
      <c r="AK23" s="107" t="str">
        <f t="shared" ca="1" si="6"/>
        <v/>
      </c>
      <c r="AL23" s="128" t="str">
        <f t="shared" ca="1" si="5"/>
        <v/>
      </c>
      <c r="AM23" s="285" t="str">
        <f t="shared" ca="1" si="6"/>
        <v/>
      </c>
      <c r="AN23" s="107" t="str">
        <f t="shared" ca="1" si="6"/>
        <v/>
      </c>
      <c r="AO23" s="128" t="str">
        <f t="shared" ca="1" si="5"/>
        <v/>
      </c>
      <c r="AP23" s="285" t="str">
        <f t="shared" ca="1" si="6"/>
        <v/>
      </c>
      <c r="AQ23" s="107" t="str">
        <f t="shared" ca="1" si="6"/>
        <v/>
      </c>
      <c r="AR23" s="128" t="str">
        <f t="shared" ca="1" si="5"/>
        <v/>
      </c>
      <c r="AS23" s="285" t="str">
        <f t="shared" ca="1" si="6"/>
        <v/>
      </c>
      <c r="AT23" s="107" t="str">
        <f t="shared" ca="1" si="6"/>
        <v/>
      </c>
      <c r="AU23" s="281" t="str">
        <f t="shared" ca="1" si="16"/>
        <v/>
      </c>
      <c r="AV23" s="120"/>
      <c r="AW23" s="110"/>
      <c r="AX23" s="3"/>
    </row>
    <row r="24" spans="1:50" s="131" customFormat="1" ht="30" customHeight="1" x14ac:dyDescent="0.25">
      <c r="A24" s="122" t="str">
        <f t="shared" ca="1" si="1"/>
        <v/>
      </c>
      <c r="B24" s="122" t="str">
        <f t="shared" ca="1" si="1"/>
        <v>ВК  01</v>
      </c>
      <c r="C24" s="123" t="str">
        <f t="shared" ca="1" si="1"/>
        <v>Дисципліна з Г-каталога 01</v>
      </c>
      <c r="D24" s="124" t="str">
        <f t="shared" ca="1" si="1"/>
        <v/>
      </c>
      <c r="E24" s="125" t="str">
        <f t="shared" ca="1" si="1"/>
        <v/>
      </c>
      <c r="F24" s="126">
        <f t="shared" ca="1" si="1"/>
        <v>1</v>
      </c>
      <c r="G24" s="126" t="str">
        <f t="shared" ca="1" si="1"/>
        <v/>
      </c>
      <c r="H24" s="126" t="str">
        <f t="shared" ca="1" si="1"/>
        <v/>
      </c>
      <c r="I24" s="126" t="str">
        <f t="shared" ca="1" si="1"/>
        <v/>
      </c>
      <c r="J24" s="126" t="str">
        <f t="shared" ca="1" si="1"/>
        <v/>
      </c>
      <c r="K24" s="126" t="str">
        <f t="shared" ca="1" si="1"/>
        <v/>
      </c>
      <c r="L24" s="126" t="str">
        <f t="shared" ca="1" si="1"/>
        <v/>
      </c>
      <c r="M24" s="126" t="str">
        <f t="shared" ca="1" si="1"/>
        <v/>
      </c>
      <c r="N24" s="126">
        <f t="shared" ca="1" si="1"/>
        <v>4</v>
      </c>
      <c r="O24" s="127">
        <f t="shared" ca="1" si="1"/>
        <v>120</v>
      </c>
      <c r="P24" s="126">
        <f t="shared" ca="1" si="12"/>
        <v>12</v>
      </c>
      <c r="Q24" s="126">
        <f t="shared" ca="1" si="3"/>
        <v>6</v>
      </c>
      <c r="R24" s="126" t="str">
        <f t="shared" ca="1" si="3"/>
        <v/>
      </c>
      <c r="S24" s="126">
        <f t="shared" ca="1" si="3"/>
        <v>6</v>
      </c>
      <c r="T24" s="126" t="str">
        <f t="shared" ca="1" si="3"/>
        <v/>
      </c>
      <c r="U24" s="126" t="str">
        <f t="shared" ca="1" si="3"/>
        <v/>
      </c>
      <c r="V24" s="126">
        <f t="shared" ca="1" si="17"/>
        <v>60</v>
      </c>
      <c r="W24" s="128">
        <f t="shared" ca="1" si="13"/>
        <v>12</v>
      </c>
      <c r="X24" s="285">
        <f t="shared" ca="1" si="14"/>
        <v>12</v>
      </c>
      <c r="Y24" s="107">
        <f t="shared" ca="1" si="14"/>
        <v>4</v>
      </c>
      <c r="Z24" s="128" t="str">
        <f t="shared" ca="1" si="15"/>
        <v/>
      </c>
      <c r="AA24" s="285" t="str">
        <f t="shared" ca="1" si="4"/>
        <v/>
      </c>
      <c r="AB24" s="107" t="str">
        <f t="shared" ca="1" si="4"/>
        <v/>
      </c>
      <c r="AC24" s="128" t="str">
        <f t="shared" ca="1" si="5"/>
        <v/>
      </c>
      <c r="AD24" s="285" t="str">
        <f t="shared" ca="1" si="6"/>
        <v/>
      </c>
      <c r="AE24" s="107" t="str">
        <f t="shared" ca="1" si="6"/>
        <v/>
      </c>
      <c r="AF24" s="128" t="str">
        <f t="shared" ca="1" si="5"/>
        <v/>
      </c>
      <c r="AG24" s="285" t="str">
        <f t="shared" ca="1" si="6"/>
        <v/>
      </c>
      <c r="AH24" s="107" t="str">
        <f t="shared" ca="1" si="6"/>
        <v/>
      </c>
      <c r="AI24" s="128" t="str">
        <f t="shared" ca="1" si="5"/>
        <v/>
      </c>
      <c r="AJ24" s="285" t="str">
        <f t="shared" ca="1" si="6"/>
        <v/>
      </c>
      <c r="AK24" s="107" t="str">
        <f t="shared" ca="1" si="6"/>
        <v/>
      </c>
      <c r="AL24" s="128" t="str">
        <f t="shared" ca="1" si="5"/>
        <v/>
      </c>
      <c r="AM24" s="285" t="str">
        <f t="shared" ca="1" si="6"/>
        <v/>
      </c>
      <c r="AN24" s="107" t="str">
        <f t="shared" ca="1" si="6"/>
        <v/>
      </c>
      <c r="AO24" s="128" t="str">
        <f t="shared" ca="1" si="5"/>
        <v/>
      </c>
      <c r="AP24" s="285" t="str">
        <f t="shared" ca="1" si="6"/>
        <v/>
      </c>
      <c r="AQ24" s="107" t="str">
        <f t="shared" ca="1" si="6"/>
        <v/>
      </c>
      <c r="AR24" s="128" t="str">
        <f t="shared" ca="1" si="5"/>
        <v/>
      </c>
      <c r="AS24" s="285" t="str">
        <f t="shared" ca="1" si="6"/>
        <v/>
      </c>
      <c r="AT24" s="107" t="str">
        <f t="shared" ca="1" si="6"/>
        <v/>
      </c>
      <c r="AU24" s="281" t="str">
        <f t="shared" ca="1" si="16"/>
        <v/>
      </c>
      <c r="AV24" s="120"/>
      <c r="AW24" s="110"/>
      <c r="AX24" s="3"/>
    </row>
    <row r="25" spans="1:50" s="131" customFormat="1" ht="30" customHeight="1" x14ac:dyDescent="0.25">
      <c r="A25" s="122" t="str">
        <f t="shared" ca="1" si="1"/>
        <v/>
      </c>
      <c r="B25" s="122" t="str">
        <f t="shared" ca="1" si="1"/>
        <v>ВК  02</v>
      </c>
      <c r="C25" s="123" t="str">
        <f t="shared" ca="1" si="1"/>
        <v>Дисципліна з Г-каталога 02</v>
      </c>
      <c r="D25" s="124" t="str">
        <f t="shared" ca="1" si="1"/>
        <v/>
      </c>
      <c r="E25" s="125" t="str">
        <f t="shared" ca="1" si="1"/>
        <v/>
      </c>
      <c r="F25" s="126" t="str">
        <f t="shared" ca="1" si="1"/>
        <v/>
      </c>
      <c r="G25" s="126">
        <f t="shared" ca="1" si="1"/>
        <v>1</v>
      </c>
      <c r="H25" s="126" t="str">
        <f t="shared" ca="1" si="1"/>
        <v/>
      </c>
      <c r="I25" s="126" t="str">
        <f t="shared" ca="1" si="1"/>
        <v/>
      </c>
      <c r="J25" s="126" t="str">
        <f t="shared" ca="1" si="1"/>
        <v/>
      </c>
      <c r="K25" s="126" t="str">
        <f t="shared" ca="1" si="1"/>
        <v/>
      </c>
      <c r="L25" s="126" t="str">
        <f t="shared" ca="1" si="1"/>
        <v/>
      </c>
      <c r="M25" s="126" t="str">
        <f t="shared" ca="1" si="1"/>
        <v/>
      </c>
      <c r="N25" s="126">
        <f t="shared" ca="1" si="1"/>
        <v>4</v>
      </c>
      <c r="O25" s="127">
        <f t="shared" ca="1" si="1"/>
        <v>120</v>
      </c>
      <c r="P25" s="126">
        <f t="shared" ca="1" si="12"/>
        <v>10</v>
      </c>
      <c r="Q25" s="126">
        <f t="shared" ca="1" si="3"/>
        <v>4</v>
      </c>
      <c r="R25" s="126" t="str">
        <f t="shared" ca="1" si="3"/>
        <v/>
      </c>
      <c r="S25" s="126">
        <f t="shared" ca="1" si="3"/>
        <v>6</v>
      </c>
      <c r="T25" s="126" t="str">
        <f t="shared" ca="1" si="3"/>
        <v/>
      </c>
      <c r="U25" s="126" t="str">
        <f t="shared" ca="1" si="3"/>
        <v/>
      </c>
      <c r="V25" s="126">
        <f t="shared" ca="1" si="17"/>
        <v>75</v>
      </c>
      <c r="W25" s="128">
        <f t="shared" ca="1" si="13"/>
        <v>10</v>
      </c>
      <c r="X25" s="285">
        <f t="shared" ca="1" si="14"/>
        <v>10</v>
      </c>
      <c r="Y25" s="107">
        <f t="shared" ca="1" si="14"/>
        <v>4</v>
      </c>
      <c r="Z25" s="128" t="str">
        <f t="shared" ca="1" si="15"/>
        <v/>
      </c>
      <c r="AA25" s="285" t="str">
        <f t="shared" ca="1" si="4"/>
        <v/>
      </c>
      <c r="AB25" s="107" t="str">
        <f t="shared" ca="1" si="4"/>
        <v/>
      </c>
      <c r="AC25" s="128" t="str">
        <f t="shared" ca="1" si="5"/>
        <v/>
      </c>
      <c r="AD25" s="285" t="str">
        <f t="shared" ca="1" si="6"/>
        <v/>
      </c>
      <c r="AE25" s="107" t="str">
        <f t="shared" ca="1" si="6"/>
        <v/>
      </c>
      <c r="AF25" s="128" t="str">
        <f t="shared" ca="1" si="5"/>
        <v/>
      </c>
      <c r="AG25" s="285" t="str">
        <f t="shared" ca="1" si="6"/>
        <v/>
      </c>
      <c r="AH25" s="107" t="str">
        <f t="shared" ca="1" si="6"/>
        <v/>
      </c>
      <c r="AI25" s="128" t="str">
        <f t="shared" ca="1" si="5"/>
        <v/>
      </c>
      <c r="AJ25" s="285" t="str">
        <f t="shared" ca="1" si="6"/>
        <v/>
      </c>
      <c r="AK25" s="107" t="str">
        <f t="shared" ca="1" si="6"/>
        <v/>
      </c>
      <c r="AL25" s="128" t="str">
        <f t="shared" ca="1" si="5"/>
        <v/>
      </c>
      <c r="AM25" s="285" t="str">
        <f t="shared" ca="1" si="6"/>
        <v/>
      </c>
      <c r="AN25" s="107" t="str">
        <f t="shared" ca="1" si="6"/>
        <v/>
      </c>
      <c r="AO25" s="128" t="str">
        <f t="shared" ca="1" si="5"/>
        <v/>
      </c>
      <c r="AP25" s="285" t="str">
        <f t="shared" ca="1" si="6"/>
        <v/>
      </c>
      <c r="AQ25" s="107" t="str">
        <f t="shared" ca="1" si="6"/>
        <v/>
      </c>
      <c r="AR25" s="128" t="str">
        <f t="shared" ca="1" si="5"/>
        <v/>
      </c>
      <c r="AS25" s="285" t="str">
        <f t="shared" ca="1" si="6"/>
        <v/>
      </c>
      <c r="AT25" s="107" t="str">
        <f t="shared" ca="1" si="6"/>
        <v/>
      </c>
      <c r="AU25" s="281" t="str">
        <f t="shared" ca="1" si="16"/>
        <v/>
      </c>
      <c r="AV25" s="120"/>
      <c r="AW25" s="110"/>
      <c r="AX25" s="3"/>
    </row>
    <row r="26" spans="1:50" s="131" customFormat="1" ht="30" customHeight="1" x14ac:dyDescent="0.25">
      <c r="A26" s="122" t="str">
        <f t="shared" ca="1" si="1"/>
        <v/>
      </c>
      <c r="B26" s="122" t="str">
        <f t="shared" ca="1" si="1"/>
        <v>ВК  03</v>
      </c>
      <c r="C26" s="123" t="str">
        <f t="shared" ca="1" si="1"/>
        <v>Дисципліна з Г-каталога 03</v>
      </c>
      <c r="D26" s="124" t="str">
        <f t="shared" ca="1" si="1"/>
        <v/>
      </c>
      <c r="E26" s="125" t="str">
        <f t="shared" ca="1" si="1"/>
        <v/>
      </c>
      <c r="F26" s="126">
        <f t="shared" ca="1" si="1"/>
        <v>1</v>
      </c>
      <c r="G26" s="126" t="str">
        <f t="shared" ca="1" si="1"/>
        <v>2</v>
      </c>
      <c r="H26" s="126" t="str">
        <f t="shared" ca="1" si="1"/>
        <v/>
      </c>
      <c r="I26" s="126" t="str">
        <f t="shared" ca="1" si="1"/>
        <v/>
      </c>
      <c r="J26" s="126" t="str">
        <f t="shared" ca="1" si="1"/>
        <v/>
      </c>
      <c r="K26" s="126" t="str">
        <f t="shared" ca="1" si="1"/>
        <v/>
      </c>
      <c r="L26" s="126" t="str">
        <f t="shared" ca="1" si="1"/>
        <v/>
      </c>
      <c r="M26" s="126" t="str">
        <f t="shared" ca="1" si="1"/>
        <v/>
      </c>
      <c r="N26" s="126">
        <f t="shared" ca="1" si="1"/>
        <v>7</v>
      </c>
      <c r="O26" s="127">
        <f t="shared" ca="1" si="1"/>
        <v>210</v>
      </c>
      <c r="P26" s="126">
        <f t="shared" ca="1" si="12"/>
        <v>14</v>
      </c>
      <c r="Q26" s="126">
        <f t="shared" ca="1" si="3"/>
        <v>10</v>
      </c>
      <c r="R26" s="126">
        <f t="shared" ca="1" si="3"/>
        <v>2</v>
      </c>
      <c r="S26" s="126">
        <f t="shared" ca="1" si="3"/>
        <v>2</v>
      </c>
      <c r="T26" s="126" t="str">
        <f t="shared" ca="1" si="3"/>
        <v/>
      </c>
      <c r="U26" s="126" t="str">
        <f t="shared" ca="1" si="3"/>
        <v/>
      </c>
      <c r="V26" s="126">
        <f t="shared" ca="1" si="17"/>
        <v>135</v>
      </c>
      <c r="W26" s="128">
        <f t="shared" ca="1" si="13"/>
        <v>8</v>
      </c>
      <c r="X26" s="285">
        <f t="shared" ca="1" si="14"/>
        <v>8</v>
      </c>
      <c r="Y26" s="107">
        <f t="shared" ca="1" si="14"/>
        <v>4</v>
      </c>
      <c r="Z26" s="128">
        <f t="shared" ca="1" si="15"/>
        <v>6</v>
      </c>
      <c r="AA26" s="285">
        <f t="shared" ca="1" si="4"/>
        <v>6</v>
      </c>
      <c r="AB26" s="107">
        <f t="shared" ca="1" si="4"/>
        <v>3</v>
      </c>
      <c r="AC26" s="128" t="str">
        <f t="shared" ca="1" si="5"/>
        <v/>
      </c>
      <c r="AD26" s="285" t="str">
        <f t="shared" ca="1" si="6"/>
        <v/>
      </c>
      <c r="AE26" s="107" t="str">
        <f t="shared" ca="1" si="6"/>
        <v/>
      </c>
      <c r="AF26" s="128" t="str">
        <f t="shared" ca="1" si="5"/>
        <v/>
      </c>
      <c r="AG26" s="285" t="str">
        <f t="shared" ca="1" si="6"/>
        <v/>
      </c>
      <c r="AH26" s="107" t="str">
        <f t="shared" ca="1" si="6"/>
        <v/>
      </c>
      <c r="AI26" s="128" t="str">
        <f t="shared" ca="1" si="5"/>
        <v/>
      </c>
      <c r="AJ26" s="285" t="str">
        <f t="shared" ca="1" si="6"/>
        <v/>
      </c>
      <c r="AK26" s="107" t="str">
        <f t="shared" ca="1" si="6"/>
        <v/>
      </c>
      <c r="AL26" s="128" t="str">
        <f t="shared" ca="1" si="5"/>
        <v/>
      </c>
      <c r="AM26" s="285" t="str">
        <f t="shared" ca="1" si="6"/>
        <v/>
      </c>
      <c r="AN26" s="107" t="str">
        <f t="shared" ca="1" si="6"/>
        <v/>
      </c>
      <c r="AO26" s="128" t="str">
        <f t="shared" ca="1" si="5"/>
        <v/>
      </c>
      <c r="AP26" s="285" t="str">
        <f t="shared" ca="1" si="6"/>
        <v/>
      </c>
      <c r="AQ26" s="107" t="str">
        <f t="shared" ca="1" si="6"/>
        <v/>
      </c>
      <c r="AR26" s="128" t="str">
        <f t="shared" ca="1" si="5"/>
        <v/>
      </c>
      <c r="AS26" s="285" t="str">
        <f t="shared" ca="1" si="6"/>
        <v/>
      </c>
      <c r="AT26" s="107" t="str">
        <f t="shared" ca="1" si="6"/>
        <v/>
      </c>
      <c r="AU26" s="281" t="str">
        <f t="shared" ca="1" si="16"/>
        <v/>
      </c>
      <c r="AV26" s="120"/>
      <c r="AW26" s="110"/>
      <c r="AX26" s="3"/>
    </row>
    <row r="27" spans="1:50" s="131" customFormat="1" ht="30" customHeight="1" x14ac:dyDescent="0.25">
      <c r="A27" s="122" t="str">
        <f t="shared" ref="A27:O42" ca="1" si="18">IF(INDIRECT("Calc!R"&amp;ROW()&amp;"C"&amp;COLUMN(),0)=0,"",INDIRECT("Calc!R"&amp;ROW()&amp;"C"&amp;COLUMN(),0))</f>
        <v/>
      </c>
      <c r="B27" s="122" t="str">
        <f t="shared" ca="1" si="18"/>
        <v>ВК  04</v>
      </c>
      <c r="C27" s="123" t="str">
        <f t="shared" ca="1" si="18"/>
        <v>Дисципліна з Г-каталога 04</v>
      </c>
      <c r="D27" s="124" t="str">
        <f t="shared" ca="1" si="18"/>
        <v/>
      </c>
      <c r="E27" s="125" t="str">
        <f t="shared" ca="1" si="18"/>
        <v/>
      </c>
      <c r="F27" s="126" t="str">
        <f t="shared" ca="1" si="18"/>
        <v/>
      </c>
      <c r="G27" s="126">
        <f t="shared" ca="1" si="18"/>
        <v>2</v>
      </c>
      <c r="H27" s="126" t="str">
        <f t="shared" ca="1" si="18"/>
        <v/>
      </c>
      <c r="I27" s="126" t="str">
        <f t="shared" ca="1" si="18"/>
        <v/>
      </c>
      <c r="J27" s="126" t="str">
        <f t="shared" ca="1" si="18"/>
        <v/>
      </c>
      <c r="K27" s="126" t="str">
        <f t="shared" ca="1" si="18"/>
        <v/>
      </c>
      <c r="L27" s="126" t="str">
        <f t="shared" ca="1" si="18"/>
        <v/>
      </c>
      <c r="M27" s="126" t="str">
        <f t="shared" ca="1" si="18"/>
        <v/>
      </c>
      <c r="N27" s="126">
        <f t="shared" ca="1" si="18"/>
        <v>3</v>
      </c>
      <c r="O27" s="127">
        <f t="shared" ca="1" si="18"/>
        <v>90</v>
      </c>
      <c r="P27" s="126">
        <f t="shared" ca="1" si="12"/>
        <v>6</v>
      </c>
      <c r="Q27" s="126">
        <f t="shared" ca="1" si="3"/>
        <v>4</v>
      </c>
      <c r="R27" s="126" t="str">
        <f t="shared" ca="1" si="3"/>
        <v/>
      </c>
      <c r="S27" s="126">
        <f t="shared" ca="1" si="3"/>
        <v>2</v>
      </c>
      <c r="T27" s="126" t="str">
        <f t="shared" ca="1" si="3"/>
        <v/>
      </c>
      <c r="U27" s="126" t="str">
        <f t="shared" ca="1" si="3"/>
        <v/>
      </c>
      <c r="V27" s="126">
        <f t="shared" ca="1" si="17"/>
        <v>60</v>
      </c>
      <c r="W27" s="128" t="str">
        <f t="shared" ca="1" si="13"/>
        <v/>
      </c>
      <c r="X27" s="285" t="str">
        <f t="shared" ca="1" si="14"/>
        <v/>
      </c>
      <c r="Y27" s="107" t="str">
        <f t="shared" ca="1" si="14"/>
        <v/>
      </c>
      <c r="Z27" s="128">
        <f t="shared" ca="1" si="15"/>
        <v>6</v>
      </c>
      <c r="AA27" s="285">
        <f t="shared" ca="1" si="4"/>
        <v>6</v>
      </c>
      <c r="AB27" s="107">
        <f t="shared" ca="1" si="4"/>
        <v>3</v>
      </c>
      <c r="AC27" s="128" t="str">
        <f t="shared" ca="1" si="5"/>
        <v/>
      </c>
      <c r="AD27" s="285" t="str">
        <f t="shared" ca="1" si="6"/>
        <v/>
      </c>
      <c r="AE27" s="107" t="str">
        <f t="shared" ca="1" si="6"/>
        <v/>
      </c>
      <c r="AF27" s="128" t="str">
        <f t="shared" ca="1" si="5"/>
        <v/>
      </c>
      <c r="AG27" s="285" t="str">
        <f t="shared" ca="1" si="6"/>
        <v/>
      </c>
      <c r="AH27" s="107" t="str">
        <f t="shared" ca="1" si="6"/>
        <v/>
      </c>
      <c r="AI27" s="128" t="str">
        <f t="shared" ca="1" si="5"/>
        <v/>
      </c>
      <c r="AJ27" s="285" t="str">
        <f t="shared" ca="1" si="6"/>
        <v/>
      </c>
      <c r="AK27" s="107" t="str">
        <f t="shared" ca="1" si="6"/>
        <v/>
      </c>
      <c r="AL27" s="128" t="str">
        <f t="shared" ca="1" si="5"/>
        <v/>
      </c>
      <c r="AM27" s="285" t="str">
        <f t="shared" ca="1" si="6"/>
        <v/>
      </c>
      <c r="AN27" s="107" t="str">
        <f t="shared" ca="1" si="6"/>
        <v/>
      </c>
      <c r="AO27" s="128" t="str">
        <f t="shared" ca="1" si="5"/>
        <v/>
      </c>
      <c r="AP27" s="285" t="str">
        <f t="shared" ca="1" si="6"/>
        <v/>
      </c>
      <c r="AQ27" s="107" t="str">
        <f t="shared" ca="1" si="6"/>
        <v/>
      </c>
      <c r="AR27" s="128" t="str">
        <f t="shared" ca="1" si="5"/>
        <v/>
      </c>
      <c r="AS27" s="285" t="str">
        <f t="shared" ca="1" si="6"/>
        <v/>
      </c>
      <c r="AT27" s="107" t="str">
        <f t="shared" ca="1" si="6"/>
        <v/>
      </c>
      <c r="AU27" s="281" t="str">
        <f t="shared" ca="1" si="16"/>
        <v/>
      </c>
      <c r="AV27" s="130"/>
      <c r="AW27" s="106"/>
    </row>
    <row r="28" spans="1:50" s="131" customFormat="1" ht="30" customHeight="1" x14ac:dyDescent="0.25">
      <c r="A28" s="122" t="str">
        <f t="shared" ca="1" si="18"/>
        <v/>
      </c>
      <c r="B28" s="122" t="str">
        <f t="shared" ca="1" si="18"/>
        <v>ВК  05</v>
      </c>
      <c r="C28" s="123" t="str">
        <f t="shared" ca="1" si="18"/>
        <v>Дисципліна з Г-каталога 05</v>
      </c>
      <c r="D28" s="124" t="str">
        <f t="shared" ca="1" si="18"/>
        <v/>
      </c>
      <c r="E28" s="125" t="str">
        <f t="shared" ca="1" si="18"/>
        <v/>
      </c>
      <c r="F28" s="126" t="str">
        <f t="shared" ca="1" si="18"/>
        <v/>
      </c>
      <c r="G28" s="126">
        <f t="shared" ca="1" si="18"/>
        <v>2</v>
      </c>
      <c r="H28" s="126" t="str">
        <f t="shared" ca="1" si="18"/>
        <v/>
      </c>
      <c r="I28" s="126" t="str">
        <f t="shared" ca="1" si="18"/>
        <v/>
      </c>
      <c r="J28" s="126" t="str">
        <f t="shared" ca="1" si="18"/>
        <v/>
      </c>
      <c r="K28" s="126" t="str">
        <f t="shared" ca="1" si="18"/>
        <v/>
      </c>
      <c r="L28" s="126" t="str">
        <f t="shared" ca="1" si="18"/>
        <v/>
      </c>
      <c r="M28" s="126" t="str">
        <f t="shared" ca="1" si="18"/>
        <v/>
      </c>
      <c r="N28" s="126">
        <f t="shared" ca="1" si="18"/>
        <v>3</v>
      </c>
      <c r="O28" s="127">
        <f t="shared" ca="1" si="18"/>
        <v>90</v>
      </c>
      <c r="P28" s="126">
        <f t="shared" ca="1" si="12"/>
        <v>6</v>
      </c>
      <c r="Q28" s="126">
        <f t="shared" ca="1" si="12"/>
        <v>4</v>
      </c>
      <c r="R28" s="126" t="str">
        <f t="shared" ca="1" si="12"/>
        <v/>
      </c>
      <c r="S28" s="126">
        <f t="shared" ca="1" si="12"/>
        <v>2</v>
      </c>
      <c r="T28" s="126" t="str">
        <f t="shared" ca="1" si="12"/>
        <v/>
      </c>
      <c r="U28" s="126" t="str">
        <f t="shared" ca="1" si="12"/>
        <v/>
      </c>
      <c r="V28" s="126">
        <f t="shared" ca="1" si="17"/>
        <v>60</v>
      </c>
      <c r="W28" s="128" t="str">
        <f t="shared" ca="1" si="13"/>
        <v/>
      </c>
      <c r="X28" s="285" t="str">
        <f t="shared" ca="1" si="14"/>
        <v/>
      </c>
      <c r="Y28" s="107" t="str">
        <f t="shared" ca="1" si="14"/>
        <v/>
      </c>
      <c r="Z28" s="128">
        <f t="shared" ca="1" si="15"/>
        <v>6</v>
      </c>
      <c r="AA28" s="285">
        <f t="shared" ref="AA28:AB47" ca="1" si="19">IF(INDIRECT("Calc!R"&amp;ROW()&amp;"C"&amp;COLUMN(),0)=0,"",INDIRECT("Calc!R"&amp;ROW()&amp;"C"&amp;COLUMN(),0))</f>
        <v>6</v>
      </c>
      <c r="AB28" s="107">
        <f t="shared" ca="1" si="19"/>
        <v>3</v>
      </c>
      <c r="AC28" s="128" t="str">
        <f t="shared" ref="AC28:AR43" ca="1" si="20">IF(INDIRECT("Calc!R"&amp;ROW()&amp;"C"&amp;COLUMN()+1,0)=0,"",INDIRECT("Calc!R"&amp;ROW()&amp;"C"&amp;COLUMN()+1,0))</f>
        <v/>
      </c>
      <c r="AD28" s="285" t="str">
        <f t="shared" ref="AD28:AT43" ca="1" si="21">IF(INDIRECT("Calc!R"&amp;ROW()&amp;"C"&amp;COLUMN(),0)=0,"",INDIRECT("Calc!R"&amp;ROW()&amp;"C"&amp;COLUMN(),0))</f>
        <v/>
      </c>
      <c r="AE28" s="107" t="str">
        <f t="shared" ca="1" si="21"/>
        <v/>
      </c>
      <c r="AF28" s="128" t="str">
        <f t="shared" ca="1" si="20"/>
        <v/>
      </c>
      <c r="AG28" s="285" t="str">
        <f t="shared" ca="1" si="21"/>
        <v/>
      </c>
      <c r="AH28" s="107" t="str">
        <f t="shared" ca="1" si="21"/>
        <v/>
      </c>
      <c r="AI28" s="128" t="str">
        <f t="shared" ca="1" si="20"/>
        <v/>
      </c>
      <c r="AJ28" s="285" t="str">
        <f t="shared" ca="1" si="21"/>
        <v/>
      </c>
      <c r="AK28" s="107" t="str">
        <f t="shared" ca="1" si="21"/>
        <v/>
      </c>
      <c r="AL28" s="128" t="str">
        <f t="shared" ca="1" si="20"/>
        <v/>
      </c>
      <c r="AM28" s="285" t="str">
        <f t="shared" ca="1" si="21"/>
        <v/>
      </c>
      <c r="AN28" s="107" t="str">
        <f t="shared" ca="1" si="21"/>
        <v/>
      </c>
      <c r="AO28" s="128" t="str">
        <f t="shared" ca="1" si="20"/>
        <v/>
      </c>
      <c r="AP28" s="285" t="str">
        <f t="shared" ca="1" si="21"/>
        <v/>
      </c>
      <c r="AQ28" s="107" t="str">
        <f t="shared" ca="1" si="21"/>
        <v/>
      </c>
      <c r="AR28" s="128" t="str">
        <f t="shared" ca="1" si="20"/>
        <v/>
      </c>
      <c r="AS28" s="285" t="str">
        <f t="shared" ca="1" si="21"/>
        <v/>
      </c>
      <c r="AT28" s="107" t="str">
        <f t="shared" ca="1" si="21"/>
        <v/>
      </c>
      <c r="AU28" s="281" t="str">
        <f t="shared" ref="AU28:AU43" ca="1" si="22">IF(INDIRECT("Calc!R"&amp;ROW()&amp;"C"&amp;COLUMN(),0)=0,"",INDIRECT("Calc!R"&amp;ROW()&amp;"C"&amp;COLUMN(),0))</f>
        <v/>
      </c>
      <c r="AV28" s="130"/>
      <c r="AW28" s="106"/>
    </row>
    <row r="29" spans="1:50" s="131" customFormat="1" ht="30" customHeight="1" x14ac:dyDescent="0.25">
      <c r="A29" s="122" t="str">
        <f t="shared" ca="1" si="18"/>
        <v/>
      </c>
      <c r="B29" s="122" t="str">
        <f t="shared" ca="1" si="18"/>
        <v>ВК  06</v>
      </c>
      <c r="C29" s="123" t="str">
        <f t="shared" ca="1" si="18"/>
        <v>Дисципліна з Г-каталога 06</v>
      </c>
      <c r="D29" s="124" t="str">
        <f t="shared" ca="1" si="18"/>
        <v/>
      </c>
      <c r="E29" s="125" t="str">
        <f t="shared" ca="1" si="18"/>
        <v/>
      </c>
      <c r="F29" s="126" t="str">
        <f t="shared" ca="1" si="18"/>
        <v/>
      </c>
      <c r="G29" s="126">
        <f t="shared" ca="1" si="18"/>
        <v>2</v>
      </c>
      <c r="H29" s="126" t="str">
        <f t="shared" ca="1" si="18"/>
        <v/>
      </c>
      <c r="I29" s="126" t="str">
        <f t="shared" ca="1" si="18"/>
        <v/>
      </c>
      <c r="J29" s="126" t="str">
        <f t="shared" ca="1" si="18"/>
        <v/>
      </c>
      <c r="K29" s="126" t="str">
        <f t="shared" ca="1" si="18"/>
        <v/>
      </c>
      <c r="L29" s="126" t="str">
        <f t="shared" ca="1" si="18"/>
        <v/>
      </c>
      <c r="M29" s="126" t="str">
        <f t="shared" ca="1" si="18"/>
        <v/>
      </c>
      <c r="N29" s="126">
        <f t="shared" ca="1" si="18"/>
        <v>4</v>
      </c>
      <c r="O29" s="127">
        <f t="shared" ca="1" si="18"/>
        <v>120</v>
      </c>
      <c r="P29" s="126">
        <f t="shared" ref="P29:U44" ca="1" si="23">IF(INDIRECT("Calc!R"&amp;ROW()&amp;"C"&amp;COLUMN()+32,0)=0,"",INDIRECT("Calc!R"&amp;ROW()&amp;"C"&amp;COLUMN()+32,0))</f>
        <v>10</v>
      </c>
      <c r="Q29" s="126">
        <f t="shared" ca="1" si="23"/>
        <v>4</v>
      </c>
      <c r="R29" s="126" t="str">
        <f t="shared" ca="1" si="23"/>
        <v/>
      </c>
      <c r="S29" s="126">
        <f t="shared" ca="1" si="23"/>
        <v>6</v>
      </c>
      <c r="T29" s="126" t="str">
        <f t="shared" ca="1" si="23"/>
        <v/>
      </c>
      <c r="U29" s="126" t="str">
        <f t="shared" ca="1" si="23"/>
        <v/>
      </c>
      <c r="V29" s="126">
        <f t="shared" ca="1" si="17"/>
        <v>75</v>
      </c>
      <c r="W29" s="128" t="str">
        <f t="shared" ca="1" si="13"/>
        <v/>
      </c>
      <c r="X29" s="285" t="str">
        <f t="shared" ref="X29:Y44" ca="1" si="24">IF(INDIRECT("Calc!R"&amp;ROW()&amp;"C"&amp;COLUMN(),0)=0,"",INDIRECT("Calc!R"&amp;ROW()&amp;"C"&amp;COLUMN(),0))</f>
        <v/>
      </c>
      <c r="Y29" s="107" t="str">
        <f t="shared" ca="1" si="24"/>
        <v/>
      </c>
      <c r="Z29" s="128">
        <f t="shared" ca="1" si="15"/>
        <v>10</v>
      </c>
      <c r="AA29" s="285">
        <f t="shared" ca="1" si="19"/>
        <v>10</v>
      </c>
      <c r="AB29" s="107">
        <f t="shared" ca="1" si="19"/>
        <v>4</v>
      </c>
      <c r="AC29" s="128" t="str">
        <f t="shared" ca="1" si="20"/>
        <v/>
      </c>
      <c r="AD29" s="285" t="str">
        <f t="shared" ca="1" si="21"/>
        <v/>
      </c>
      <c r="AE29" s="107" t="str">
        <f t="shared" ca="1" si="21"/>
        <v/>
      </c>
      <c r="AF29" s="128" t="str">
        <f t="shared" ca="1" si="20"/>
        <v/>
      </c>
      <c r="AG29" s="285" t="str">
        <f t="shared" ca="1" si="21"/>
        <v/>
      </c>
      <c r="AH29" s="107" t="str">
        <f t="shared" ca="1" si="21"/>
        <v/>
      </c>
      <c r="AI29" s="128" t="str">
        <f t="shared" ca="1" si="20"/>
        <v/>
      </c>
      <c r="AJ29" s="285" t="str">
        <f t="shared" ca="1" si="21"/>
        <v/>
      </c>
      <c r="AK29" s="107" t="str">
        <f t="shared" ca="1" si="21"/>
        <v/>
      </c>
      <c r="AL29" s="128" t="str">
        <f t="shared" ca="1" si="20"/>
        <v/>
      </c>
      <c r="AM29" s="285" t="str">
        <f t="shared" ca="1" si="21"/>
        <v/>
      </c>
      <c r="AN29" s="107" t="str">
        <f t="shared" ca="1" si="21"/>
        <v/>
      </c>
      <c r="AO29" s="128" t="str">
        <f t="shared" ca="1" si="20"/>
        <v/>
      </c>
      <c r="AP29" s="285" t="str">
        <f t="shared" ca="1" si="21"/>
        <v/>
      </c>
      <c r="AQ29" s="107" t="str">
        <f t="shared" ca="1" si="21"/>
        <v/>
      </c>
      <c r="AR29" s="128" t="str">
        <f t="shared" ca="1" si="20"/>
        <v/>
      </c>
      <c r="AS29" s="285" t="str">
        <f t="shared" ca="1" si="21"/>
        <v/>
      </c>
      <c r="AT29" s="107" t="str">
        <f t="shared" ca="1" si="21"/>
        <v/>
      </c>
      <c r="AU29" s="281" t="str">
        <f t="shared" ca="1" si="22"/>
        <v/>
      </c>
      <c r="AV29" s="130"/>
      <c r="AW29" s="106"/>
    </row>
    <row r="30" spans="1:50" s="131" customFormat="1" ht="30" customHeight="1" x14ac:dyDescent="0.25">
      <c r="A30" s="122" t="str">
        <f t="shared" ca="1" si="18"/>
        <v/>
      </c>
      <c r="B30" s="122" t="str">
        <f t="shared" ca="1" si="18"/>
        <v/>
      </c>
      <c r="C30" s="123" t="str">
        <f t="shared" ca="1" si="18"/>
        <v xml:space="preserve">  Всього за ВИБІРКОВОЮ ЧАСТИНОЮ</v>
      </c>
      <c r="D30" s="124" t="str">
        <f t="shared" ca="1" si="18"/>
        <v/>
      </c>
      <c r="E30" s="125" t="str">
        <f t="shared" ca="1" si="18"/>
        <v/>
      </c>
      <c r="F30" s="126" t="str">
        <f t="shared" ca="1" si="18"/>
        <v/>
      </c>
      <c r="G30" s="126" t="str">
        <f t="shared" ca="1" si="18"/>
        <v/>
      </c>
      <c r="H30" s="126" t="str">
        <f t="shared" ca="1" si="18"/>
        <v/>
      </c>
      <c r="I30" s="126" t="str">
        <f t="shared" ca="1" si="18"/>
        <v/>
      </c>
      <c r="J30" s="126" t="str">
        <f t="shared" ca="1" si="18"/>
        <v/>
      </c>
      <c r="K30" s="126" t="str">
        <f t="shared" ca="1" si="18"/>
        <v/>
      </c>
      <c r="L30" s="126" t="str">
        <f t="shared" ca="1" si="18"/>
        <v/>
      </c>
      <c r="M30" s="126" t="str">
        <f t="shared" ca="1" si="18"/>
        <v/>
      </c>
      <c r="N30" s="126">
        <f t="shared" ca="1" si="18"/>
        <v>25</v>
      </c>
      <c r="O30" s="127">
        <f t="shared" ca="1" si="18"/>
        <v>750</v>
      </c>
      <c r="P30" s="126">
        <f t="shared" ca="1" si="23"/>
        <v>58</v>
      </c>
      <c r="Q30" s="126">
        <f t="shared" ca="1" si="23"/>
        <v>32</v>
      </c>
      <c r="R30" s="126">
        <f t="shared" ca="1" si="23"/>
        <v>2</v>
      </c>
      <c r="S30" s="126">
        <f t="shared" ca="1" si="23"/>
        <v>24</v>
      </c>
      <c r="T30" s="126" t="str">
        <f t="shared" ca="1" si="23"/>
        <v/>
      </c>
      <c r="U30" s="126" t="str">
        <f t="shared" ca="1" si="23"/>
        <v/>
      </c>
      <c r="V30" s="126">
        <f t="shared" ca="1" si="17"/>
        <v>465</v>
      </c>
      <c r="W30" s="128" t="e">
        <f t="shared" ca="1" si="13"/>
        <v>#VALUE!</v>
      </c>
      <c r="X30" s="285" t="e">
        <f t="shared" ca="1" si="24"/>
        <v>#VALUE!</v>
      </c>
      <c r="Y30" s="107">
        <f t="shared" ca="1" si="24"/>
        <v>12</v>
      </c>
      <c r="Z30" s="128" t="e">
        <f t="shared" ca="1" si="15"/>
        <v>#VALUE!</v>
      </c>
      <c r="AA30" s="285" t="e">
        <f t="shared" ca="1" si="19"/>
        <v>#VALUE!</v>
      </c>
      <c r="AB30" s="107">
        <f t="shared" ca="1" si="19"/>
        <v>13</v>
      </c>
      <c r="AC30" s="128" t="e">
        <f t="shared" ca="1" si="20"/>
        <v>#VALUE!</v>
      </c>
      <c r="AD30" s="285" t="e">
        <f t="shared" ca="1" si="21"/>
        <v>#VALUE!</v>
      </c>
      <c r="AE30" s="107" t="str">
        <f t="shared" ca="1" si="21"/>
        <v/>
      </c>
      <c r="AF30" s="128" t="e">
        <f t="shared" ca="1" si="20"/>
        <v>#VALUE!</v>
      </c>
      <c r="AG30" s="285" t="e">
        <f t="shared" ca="1" si="21"/>
        <v>#VALUE!</v>
      </c>
      <c r="AH30" s="107" t="str">
        <f t="shared" ca="1" si="21"/>
        <v/>
      </c>
      <c r="AI30" s="128" t="e">
        <f t="shared" ca="1" si="20"/>
        <v>#VALUE!</v>
      </c>
      <c r="AJ30" s="285" t="e">
        <f t="shared" ca="1" si="21"/>
        <v>#VALUE!</v>
      </c>
      <c r="AK30" s="107" t="str">
        <f t="shared" ca="1" si="21"/>
        <v/>
      </c>
      <c r="AL30" s="128" t="e">
        <f t="shared" ca="1" si="20"/>
        <v>#VALUE!</v>
      </c>
      <c r="AM30" s="285" t="e">
        <f t="shared" ca="1" si="21"/>
        <v>#VALUE!</v>
      </c>
      <c r="AN30" s="107" t="str">
        <f t="shared" ca="1" si="21"/>
        <v/>
      </c>
      <c r="AO30" s="128" t="e">
        <f t="shared" ca="1" si="20"/>
        <v>#VALUE!</v>
      </c>
      <c r="AP30" s="285" t="e">
        <f t="shared" ca="1" si="21"/>
        <v>#VALUE!</v>
      </c>
      <c r="AQ30" s="107" t="str">
        <f t="shared" ca="1" si="21"/>
        <v/>
      </c>
      <c r="AR30" s="128" t="e">
        <f t="shared" ca="1" si="20"/>
        <v>#VALUE!</v>
      </c>
      <c r="AS30" s="285" t="e">
        <f t="shared" ca="1" si="21"/>
        <v>#VALUE!</v>
      </c>
      <c r="AT30" s="107" t="str">
        <f t="shared" ca="1" si="21"/>
        <v/>
      </c>
      <c r="AU30" s="281" t="str">
        <f t="shared" ca="1" si="22"/>
        <v/>
      </c>
      <c r="AV30" s="130"/>
      <c r="AW30" s="106"/>
    </row>
    <row r="31" spans="1:50" s="131" customFormat="1" ht="30" customHeight="1" x14ac:dyDescent="0.25">
      <c r="A31" s="122" t="str">
        <f t="shared" ca="1" si="18"/>
        <v/>
      </c>
      <c r="B31" s="122" t="str">
        <f t="shared" ca="1" si="18"/>
        <v/>
      </c>
      <c r="C31" s="123" t="str">
        <f t="shared" ca="1" si="18"/>
        <v xml:space="preserve">  Разом за навчальним планом</v>
      </c>
      <c r="D31" s="124" t="str">
        <f t="shared" ca="1" si="18"/>
        <v/>
      </c>
      <c r="E31" s="125" t="str">
        <f t="shared" ca="1" si="18"/>
        <v/>
      </c>
      <c r="F31" s="126" t="e">
        <f t="shared" ca="1" si="18"/>
        <v>#N/A</v>
      </c>
      <c r="G31" s="126" t="e">
        <f t="shared" ca="1" si="18"/>
        <v>#N/A</v>
      </c>
      <c r="H31" s="126" t="e">
        <f t="shared" ca="1" si="18"/>
        <v>#N/A</v>
      </c>
      <c r="I31" s="126" t="e">
        <f t="shared" ca="1" si="18"/>
        <v>#N/A</v>
      </c>
      <c r="J31" s="126" t="str">
        <f t="shared" ca="1" si="18"/>
        <v/>
      </c>
      <c r="K31" s="126" t="str">
        <f t="shared" ca="1" si="18"/>
        <v/>
      </c>
      <c r="L31" s="126" t="str">
        <f t="shared" ca="1" si="18"/>
        <v/>
      </c>
      <c r="M31" s="126" t="str">
        <f t="shared" ca="1" si="18"/>
        <v/>
      </c>
      <c r="N31" s="126" t="str">
        <f t="shared" ca="1" si="18"/>
        <v/>
      </c>
      <c r="O31" s="127" t="str">
        <f t="shared" ca="1" si="18"/>
        <v/>
      </c>
      <c r="P31" s="126" t="str">
        <f t="shared" ca="1" si="23"/>
        <v/>
      </c>
      <c r="Q31" s="126" t="str">
        <f t="shared" ca="1" si="23"/>
        <v/>
      </c>
      <c r="R31" s="126" t="str">
        <f t="shared" ca="1" si="23"/>
        <v/>
      </c>
      <c r="S31" s="126" t="str">
        <f t="shared" ca="1" si="23"/>
        <v/>
      </c>
      <c r="T31" s="126" t="str">
        <f t="shared" ca="1" si="23"/>
        <v/>
      </c>
      <c r="U31" s="126" t="str">
        <f t="shared" ca="1" si="23"/>
        <v/>
      </c>
      <c r="V31" s="126" t="str">
        <f t="shared" ca="1" si="17"/>
        <v/>
      </c>
      <c r="W31" s="128" t="e">
        <f t="shared" ca="1" si="13"/>
        <v>#VALUE!</v>
      </c>
      <c r="X31" s="285" t="e">
        <f t="shared" ca="1" si="24"/>
        <v>#VALUE!</v>
      </c>
      <c r="Y31" s="107">
        <f t="shared" ca="1" si="24"/>
        <v>30</v>
      </c>
      <c r="Z31" s="128" t="e">
        <f t="shared" ca="1" si="15"/>
        <v>#VALUE!</v>
      </c>
      <c r="AA31" s="285" t="e">
        <f t="shared" ca="1" si="19"/>
        <v>#VALUE!</v>
      </c>
      <c r="AB31" s="107">
        <f t="shared" ca="1" si="19"/>
        <v>30</v>
      </c>
      <c r="AC31" s="128" t="e">
        <f t="shared" ca="1" si="20"/>
        <v>#VALUE!</v>
      </c>
      <c r="AD31" s="285" t="e">
        <f t="shared" ca="1" si="21"/>
        <v>#VALUE!</v>
      </c>
      <c r="AE31" s="107">
        <f t="shared" ca="1" si="21"/>
        <v>30</v>
      </c>
      <c r="AF31" s="128" t="e">
        <f t="shared" ca="1" si="20"/>
        <v>#VALUE!</v>
      </c>
      <c r="AG31" s="285" t="e">
        <f t="shared" ca="1" si="21"/>
        <v>#VALUE!</v>
      </c>
      <c r="AH31" s="107" t="str">
        <f t="shared" ca="1" si="21"/>
        <v/>
      </c>
      <c r="AI31" s="128" t="e">
        <f t="shared" ca="1" si="20"/>
        <v>#VALUE!</v>
      </c>
      <c r="AJ31" s="285" t="e">
        <f t="shared" ca="1" si="21"/>
        <v>#VALUE!</v>
      </c>
      <c r="AK31" s="107" t="str">
        <f t="shared" ca="1" si="21"/>
        <v/>
      </c>
      <c r="AL31" s="128" t="e">
        <f t="shared" ca="1" si="20"/>
        <v>#VALUE!</v>
      </c>
      <c r="AM31" s="285" t="e">
        <f t="shared" ca="1" si="21"/>
        <v>#VALUE!</v>
      </c>
      <c r="AN31" s="107" t="str">
        <f t="shared" ca="1" si="21"/>
        <v/>
      </c>
      <c r="AO31" s="128" t="e">
        <f t="shared" ca="1" si="20"/>
        <v>#VALUE!</v>
      </c>
      <c r="AP31" s="285" t="e">
        <f t="shared" ca="1" si="21"/>
        <v>#VALUE!</v>
      </c>
      <c r="AQ31" s="107" t="str">
        <f t="shared" ca="1" si="21"/>
        <v/>
      </c>
      <c r="AR31" s="128" t="e">
        <f t="shared" ca="1" si="20"/>
        <v>#VALUE!</v>
      </c>
      <c r="AS31" s="285" t="e">
        <f t="shared" ca="1" si="21"/>
        <v>#VALUE!</v>
      </c>
      <c r="AT31" s="107" t="str">
        <f t="shared" ca="1" si="21"/>
        <v/>
      </c>
      <c r="AU31" s="281" t="str">
        <f t="shared" ca="1" si="22"/>
        <v/>
      </c>
      <c r="AV31" s="130"/>
      <c r="AW31" s="106"/>
    </row>
    <row r="32" spans="1:50" s="131" customFormat="1" ht="30" customHeight="1" x14ac:dyDescent="0.25">
      <c r="A32" s="122" t="str">
        <f t="shared" ca="1" si="18"/>
        <v/>
      </c>
      <c r="B32" s="122" t="str">
        <f t="shared" ca="1" si="18"/>
        <v xml:space="preserve">  </v>
      </c>
      <c r="C32" s="123" t="str">
        <f t="shared" ca="1" si="18"/>
        <v/>
      </c>
      <c r="D32" s="124" t="str">
        <f t="shared" ca="1" si="18"/>
        <v/>
      </c>
      <c r="E32" s="125" t="str">
        <f t="shared" ca="1" si="18"/>
        <v/>
      </c>
      <c r="F32" s="126" t="str">
        <f t="shared" ca="1" si="18"/>
        <v/>
      </c>
      <c r="G32" s="126" t="str">
        <f t="shared" ca="1" si="18"/>
        <v/>
      </c>
      <c r="H32" s="126" t="str">
        <f t="shared" ca="1" si="18"/>
        <v/>
      </c>
      <c r="I32" s="126" t="str">
        <f t="shared" ca="1" si="18"/>
        <v/>
      </c>
      <c r="J32" s="126" t="str">
        <f t="shared" ca="1" si="18"/>
        <v/>
      </c>
      <c r="K32" s="126" t="str">
        <f t="shared" ca="1" si="18"/>
        <v/>
      </c>
      <c r="L32" s="126" t="str">
        <f t="shared" ca="1" si="18"/>
        <v/>
      </c>
      <c r="M32" s="126" t="str">
        <f t="shared" ca="1" si="18"/>
        <v/>
      </c>
      <c r="N32" s="126" t="str">
        <f t="shared" ca="1" si="18"/>
        <v/>
      </c>
      <c r="O32" s="127" t="str">
        <f t="shared" ca="1" si="18"/>
        <v/>
      </c>
      <c r="P32" s="126" t="str">
        <f t="shared" ca="1" si="23"/>
        <v/>
      </c>
      <c r="Q32" s="126" t="str">
        <f t="shared" ca="1" si="23"/>
        <v/>
      </c>
      <c r="R32" s="126" t="str">
        <f t="shared" ca="1" si="23"/>
        <v/>
      </c>
      <c r="S32" s="126" t="str">
        <f t="shared" ca="1" si="23"/>
        <v/>
      </c>
      <c r="T32" s="126" t="str">
        <f t="shared" ca="1" si="23"/>
        <v/>
      </c>
      <c r="U32" s="126" t="str">
        <f t="shared" ca="1" si="23"/>
        <v/>
      </c>
      <c r="V32" s="126" t="str">
        <f t="shared" ca="1" si="17"/>
        <v/>
      </c>
      <c r="W32" s="128" t="str">
        <f t="shared" ca="1" si="13"/>
        <v/>
      </c>
      <c r="X32" s="285" t="str">
        <f t="shared" ca="1" si="24"/>
        <v/>
      </c>
      <c r="Y32" s="107" t="str">
        <f t="shared" ca="1" si="24"/>
        <v/>
      </c>
      <c r="Z32" s="128" t="str">
        <f t="shared" ca="1" si="15"/>
        <v/>
      </c>
      <c r="AA32" s="285" t="str">
        <f t="shared" ca="1" si="19"/>
        <v/>
      </c>
      <c r="AB32" s="107" t="str">
        <f t="shared" ca="1" si="19"/>
        <v/>
      </c>
      <c r="AC32" s="128" t="str">
        <f t="shared" ca="1" si="20"/>
        <v/>
      </c>
      <c r="AD32" s="285" t="str">
        <f t="shared" ca="1" si="21"/>
        <v/>
      </c>
      <c r="AE32" s="107" t="str">
        <f t="shared" ca="1" si="21"/>
        <v/>
      </c>
      <c r="AF32" s="128" t="str">
        <f t="shared" ca="1" si="20"/>
        <v/>
      </c>
      <c r="AG32" s="285" t="str">
        <f t="shared" ca="1" si="21"/>
        <v/>
      </c>
      <c r="AH32" s="107" t="str">
        <f t="shared" ca="1" si="21"/>
        <v/>
      </c>
      <c r="AI32" s="128" t="str">
        <f t="shared" ca="1" si="20"/>
        <v/>
      </c>
      <c r="AJ32" s="285" t="str">
        <f t="shared" ca="1" si="21"/>
        <v/>
      </c>
      <c r="AK32" s="107" t="str">
        <f t="shared" ca="1" si="21"/>
        <v/>
      </c>
      <c r="AL32" s="128" t="str">
        <f t="shared" ca="1" si="20"/>
        <v/>
      </c>
      <c r="AM32" s="285" t="str">
        <f t="shared" ca="1" si="21"/>
        <v/>
      </c>
      <c r="AN32" s="107" t="str">
        <f t="shared" ca="1" si="21"/>
        <v/>
      </c>
      <c r="AO32" s="128" t="str">
        <f t="shared" ca="1" si="20"/>
        <v/>
      </c>
      <c r="AP32" s="285" t="str">
        <f t="shared" ca="1" si="21"/>
        <v/>
      </c>
      <c r="AQ32" s="107" t="str">
        <f t="shared" ca="1" si="21"/>
        <v/>
      </c>
      <c r="AR32" s="128" t="str">
        <f t="shared" ca="1" si="20"/>
        <v/>
      </c>
      <c r="AS32" s="285" t="str">
        <f t="shared" ca="1" si="21"/>
        <v/>
      </c>
      <c r="AT32" s="107" t="str">
        <f t="shared" ca="1" si="21"/>
        <v/>
      </c>
      <c r="AU32" s="281" t="str">
        <f t="shared" ca="1" si="22"/>
        <v/>
      </c>
      <c r="AV32" s="130"/>
      <c r="AW32" s="106"/>
    </row>
    <row r="33" spans="1:49" s="131" customFormat="1" ht="30" customHeight="1" x14ac:dyDescent="0.25">
      <c r="A33" s="122" t="str">
        <f t="shared" ca="1" si="18"/>
        <v/>
      </c>
      <c r="B33" s="122" t="str">
        <f t="shared" ca="1" si="18"/>
        <v xml:space="preserve">  </v>
      </c>
      <c r="C33" s="123" t="str">
        <f t="shared" ca="1" si="18"/>
        <v/>
      </c>
      <c r="D33" s="124" t="str">
        <f t="shared" ca="1" si="18"/>
        <v/>
      </c>
      <c r="E33" s="125" t="str">
        <f t="shared" ca="1" si="18"/>
        <v/>
      </c>
      <c r="F33" s="126" t="str">
        <f t="shared" ca="1" si="18"/>
        <v/>
      </c>
      <c r="G33" s="126" t="str">
        <f t="shared" ca="1" si="18"/>
        <v/>
      </c>
      <c r="H33" s="126" t="str">
        <f t="shared" ca="1" si="18"/>
        <v/>
      </c>
      <c r="I33" s="126" t="str">
        <f t="shared" ca="1" si="18"/>
        <v/>
      </c>
      <c r="J33" s="126" t="str">
        <f t="shared" ca="1" si="18"/>
        <v/>
      </c>
      <c r="K33" s="126" t="str">
        <f t="shared" ca="1" si="18"/>
        <v/>
      </c>
      <c r="L33" s="126" t="str">
        <f t="shared" ca="1" si="18"/>
        <v/>
      </c>
      <c r="M33" s="126" t="str">
        <f t="shared" ca="1" si="18"/>
        <v/>
      </c>
      <c r="N33" s="126" t="str">
        <f t="shared" ca="1" si="18"/>
        <v/>
      </c>
      <c r="O33" s="127" t="str">
        <f t="shared" ca="1" si="18"/>
        <v/>
      </c>
      <c r="P33" s="126" t="str">
        <f t="shared" ca="1" si="23"/>
        <v/>
      </c>
      <c r="Q33" s="126" t="str">
        <f t="shared" ca="1" si="23"/>
        <v/>
      </c>
      <c r="R33" s="126" t="str">
        <f t="shared" ca="1" si="23"/>
        <v/>
      </c>
      <c r="S33" s="126" t="str">
        <f t="shared" ca="1" si="23"/>
        <v/>
      </c>
      <c r="T33" s="126" t="str">
        <f t="shared" ca="1" si="23"/>
        <v/>
      </c>
      <c r="U33" s="126" t="str">
        <f t="shared" ca="1" si="23"/>
        <v/>
      </c>
      <c r="V33" s="126" t="str">
        <f t="shared" ca="1" si="17"/>
        <v/>
      </c>
      <c r="W33" s="128" t="str">
        <f t="shared" ca="1" si="13"/>
        <v/>
      </c>
      <c r="X33" s="285" t="str">
        <f t="shared" ca="1" si="24"/>
        <v/>
      </c>
      <c r="Y33" s="107" t="str">
        <f t="shared" ca="1" si="24"/>
        <v/>
      </c>
      <c r="Z33" s="128" t="str">
        <f t="shared" ca="1" si="15"/>
        <v/>
      </c>
      <c r="AA33" s="285" t="str">
        <f t="shared" ca="1" si="19"/>
        <v/>
      </c>
      <c r="AB33" s="107" t="str">
        <f t="shared" ca="1" si="19"/>
        <v/>
      </c>
      <c r="AC33" s="128" t="str">
        <f t="shared" ca="1" si="20"/>
        <v/>
      </c>
      <c r="AD33" s="285" t="str">
        <f t="shared" ca="1" si="21"/>
        <v/>
      </c>
      <c r="AE33" s="107" t="str">
        <f t="shared" ca="1" si="21"/>
        <v/>
      </c>
      <c r="AF33" s="128" t="str">
        <f t="shared" ca="1" si="20"/>
        <v/>
      </c>
      <c r="AG33" s="285" t="str">
        <f t="shared" ca="1" si="21"/>
        <v/>
      </c>
      <c r="AH33" s="107" t="str">
        <f t="shared" ca="1" si="21"/>
        <v/>
      </c>
      <c r="AI33" s="128" t="str">
        <f t="shared" ca="1" si="20"/>
        <v/>
      </c>
      <c r="AJ33" s="285" t="str">
        <f t="shared" ca="1" si="21"/>
        <v/>
      </c>
      <c r="AK33" s="107" t="str">
        <f t="shared" ca="1" si="21"/>
        <v/>
      </c>
      <c r="AL33" s="128" t="str">
        <f t="shared" ca="1" si="20"/>
        <v/>
      </c>
      <c r="AM33" s="285" t="str">
        <f t="shared" ca="1" si="21"/>
        <v/>
      </c>
      <c r="AN33" s="107" t="str">
        <f t="shared" ca="1" si="21"/>
        <v/>
      </c>
      <c r="AO33" s="128" t="str">
        <f t="shared" ca="1" si="20"/>
        <v/>
      </c>
      <c r="AP33" s="285" t="str">
        <f t="shared" ca="1" si="21"/>
        <v/>
      </c>
      <c r="AQ33" s="107" t="str">
        <f t="shared" ca="1" si="21"/>
        <v/>
      </c>
      <c r="AR33" s="128" t="str">
        <f t="shared" ca="1" si="20"/>
        <v/>
      </c>
      <c r="AS33" s="285" t="str">
        <f t="shared" ca="1" si="21"/>
        <v/>
      </c>
      <c r="AT33" s="107" t="str">
        <f t="shared" ca="1" si="21"/>
        <v/>
      </c>
      <c r="AU33" s="281" t="str">
        <f t="shared" ca="1" si="22"/>
        <v/>
      </c>
      <c r="AV33" s="130"/>
      <c r="AW33" s="106"/>
    </row>
    <row r="34" spans="1:49" s="131" customFormat="1" ht="30" customHeight="1" x14ac:dyDescent="0.25">
      <c r="A34" s="122" t="str">
        <f t="shared" ca="1" si="18"/>
        <v/>
      </c>
      <c r="B34" s="122" t="str">
        <f t="shared" ca="1" si="18"/>
        <v xml:space="preserve">  </v>
      </c>
      <c r="C34" s="123" t="str">
        <f t="shared" ca="1" si="18"/>
        <v/>
      </c>
      <c r="D34" s="124" t="str">
        <f t="shared" ca="1" si="18"/>
        <v/>
      </c>
      <c r="E34" s="125" t="str">
        <f t="shared" ca="1" si="18"/>
        <v/>
      </c>
      <c r="F34" s="126" t="str">
        <f t="shared" ca="1" si="18"/>
        <v/>
      </c>
      <c r="G34" s="126" t="str">
        <f t="shared" ca="1" si="18"/>
        <v/>
      </c>
      <c r="H34" s="126" t="str">
        <f t="shared" ca="1" si="18"/>
        <v/>
      </c>
      <c r="I34" s="126" t="str">
        <f t="shared" ca="1" si="18"/>
        <v/>
      </c>
      <c r="J34" s="126" t="str">
        <f t="shared" ca="1" si="18"/>
        <v/>
      </c>
      <c r="K34" s="126" t="str">
        <f t="shared" ca="1" si="18"/>
        <v/>
      </c>
      <c r="L34" s="126" t="str">
        <f t="shared" ca="1" si="18"/>
        <v/>
      </c>
      <c r="M34" s="126" t="str">
        <f t="shared" ca="1" si="18"/>
        <v/>
      </c>
      <c r="N34" s="126" t="str">
        <f t="shared" ca="1" si="18"/>
        <v/>
      </c>
      <c r="O34" s="127" t="str">
        <f t="shared" ca="1" si="18"/>
        <v/>
      </c>
      <c r="P34" s="126" t="str">
        <f t="shared" ca="1" si="23"/>
        <v/>
      </c>
      <c r="Q34" s="126" t="str">
        <f t="shared" ca="1" si="23"/>
        <v/>
      </c>
      <c r="R34" s="126" t="str">
        <f t="shared" ca="1" si="23"/>
        <v/>
      </c>
      <c r="S34" s="126" t="str">
        <f t="shared" ca="1" si="23"/>
        <v/>
      </c>
      <c r="T34" s="126" t="str">
        <f t="shared" ca="1" si="23"/>
        <v/>
      </c>
      <c r="U34" s="126" t="str">
        <f t="shared" ca="1" si="23"/>
        <v/>
      </c>
      <c r="V34" s="126" t="str">
        <f t="shared" ca="1" si="17"/>
        <v/>
      </c>
      <c r="W34" s="128" t="str">
        <f t="shared" ca="1" si="13"/>
        <v/>
      </c>
      <c r="X34" s="285" t="str">
        <f t="shared" ca="1" si="24"/>
        <v/>
      </c>
      <c r="Y34" s="107" t="str">
        <f t="shared" ca="1" si="24"/>
        <v/>
      </c>
      <c r="Z34" s="128" t="str">
        <f t="shared" ca="1" si="15"/>
        <v/>
      </c>
      <c r="AA34" s="285" t="str">
        <f t="shared" ca="1" si="19"/>
        <v/>
      </c>
      <c r="AB34" s="107" t="str">
        <f t="shared" ca="1" si="19"/>
        <v/>
      </c>
      <c r="AC34" s="128" t="str">
        <f t="shared" ca="1" si="20"/>
        <v/>
      </c>
      <c r="AD34" s="285" t="str">
        <f t="shared" ca="1" si="21"/>
        <v/>
      </c>
      <c r="AE34" s="107" t="str">
        <f t="shared" ca="1" si="21"/>
        <v/>
      </c>
      <c r="AF34" s="128" t="str">
        <f t="shared" ca="1" si="20"/>
        <v/>
      </c>
      <c r="AG34" s="285" t="str">
        <f t="shared" ca="1" si="21"/>
        <v/>
      </c>
      <c r="AH34" s="107" t="str">
        <f t="shared" ca="1" si="21"/>
        <v/>
      </c>
      <c r="AI34" s="128" t="str">
        <f t="shared" ca="1" si="20"/>
        <v/>
      </c>
      <c r="AJ34" s="285" t="str">
        <f t="shared" ca="1" si="21"/>
        <v/>
      </c>
      <c r="AK34" s="107" t="str">
        <f t="shared" ca="1" si="21"/>
        <v/>
      </c>
      <c r="AL34" s="128" t="str">
        <f t="shared" ca="1" si="20"/>
        <v/>
      </c>
      <c r="AM34" s="285" t="str">
        <f t="shared" ca="1" si="21"/>
        <v/>
      </c>
      <c r="AN34" s="107" t="str">
        <f t="shared" ca="1" si="21"/>
        <v/>
      </c>
      <c r="AO34" s="128" t="str">
        <f t="shared" ca="1" si="20"/>
        <v/>
      </c>
      <c r="AP34" s="285" t="str">
        <f t="shared" ca="1" si="21"/>
        <v/>
      </c>
      <c r="AQ34" s="107" t="str">
        <f t="shared" ca="1" si="21"/>
        <v/>
      </c>
      <c r="AR34" s="128" t="str">
        <f t="shared" ca="1" si="20"/>
        <v/>
      </c>
      <c r="AS34" s="285" t="str">
        <f t="shared" ca="1" si="21"/>
        <v/>
      </c>
      <c r="AT34" s="107" t="str">
        <f t="shared" ca="1" si="21"/>
        <v/>
      </c>
      <c r="AU34" s="281" t="str">
        <f t="shared" ca="1" si="22"/>
        <v/>
      </c>
      <c r="AV34" s="130"/>
      <c r="AW34" s="106"/>
    </row>
    <row r="35" spans="1:49" s="131" customFormat="1" ht="30" customHeight="1" x14ac:dyDescent="0.25">
      <c r="A35" s="122" t="str">
        <f t="shared" ca="1" si="18"/>
        <v/>
      </c>
      <c r="B35" s="122" t="str">
        <f t="shared" ca="1" si="18"/>
        <v xml:space="preserve">  </v>
      </c>
      <c r="C35" s="123" t="str">
        <f t="shared" ca="1" si="18"/>
        <v/>
      </c>
      <c r="D35" s="124" t="str">
        <f t="shared" ca="1" si="18"/>
        <v/>
      </c>
      <c r="E35" s="125" t="str">
        <f t="shared" ca="1" si="18"/>
        <v/>
      </c>
      <c r="F35" s="126" t="str">
        <f t="shared" ca="1" si="18"/>
        <v/>
      </c>
      <c r="G35" s="126" t="str">
        <f t="shared" ca="1" si="18"/>
        <v/>
      </c>
      <c r="H35" s="126" t="str">
        <f t="shared" ca="1" si="18"/>
        <v/>
      </c>
      <c r="I35" s="126" t="str">
        <f t="shared" ca="1" si="18"/>
        <v/>
      </c>
      <c r="J35" s="126" t="str">
        <f t="shared" ca="1" si="18"/>
        <v/>
      </c>
      <c r="K35" s="126" t="str">
        <f t="shared" ca="1" si="18"/>
        <v/>
      </c>
      <c r="L35" s="126" t="str">
        <f t="shared" ca="1" si="18"/>
        <v/>
      </c>
      <c r="M35" s="126" t="str">
        <f t="shared" ca="1" si="18"/>
        <v/>
      </c>
      <c r="N35" s="126" t="str">
        <f t="shared" ca="1" si="18"/>
        <v/>
      </c>
      <c r="O35" s="127" t="str">
        <f t="shared" ca="1" si="18"/>
        <v/>
      </c>
      <c r="P35" s="126" t="str">
        <f t="shared" ca="1" si="23"/>
        <v/>
      </c>
      <c r="Q35" s="126" t="str">
        <f t="shared" ca="1" si="23"/>
        <v/>
      </c>
      <c r="R35" s="126" t="str">
        <f t="shared" ca="1" si="23"/>
        <v/>
      </c>
      <c r="S35" s="126" t="str">
        <f t="shared" ca="1" si="23"/>
        <v/>
      </c>
      <c r="T35" s="126" t="str">
        <f t="shared" ca="1" si="23"/>
        <v/>
      </c>
      <c r="U35" s="126" t="str">
        <f t="shared" ca="1" si="23"/>
        <v/>
      </c>
      <c r="V35" s="126" t="str">
        <f t="shared" ref="V35:V42" ca="1" si="25">IF(INDIRECT("Calc!R"&amp;ROW()&amp;"C"&amp;COLUMN(),0)=0,"",INDIRECT("Calc!R"&amp;ROW()&amp;"C"&amp;COLUMN(),0))</f>
        <v/>
      </c>
      <c r="W35" s="128" t="str">
        <f t="shared" ca="1" si="13"/>
        <v/>
      </c>
      <c r="X35" s="285" t="str">
        <f t="shared" ca="1" si="24"/>
        <v/>
      </c>
      <c r="Y35" s="107" t="str">
        <f t="shared" ca="1" si="24"/>
        <v/>
      </c>
      <c r="Z35" s="128" t="str">
        <f t="shared" ca="1" si="15"/>
        <v/>
      </c>
      <c r="AA35" s="285" t="str">
        <f t="shared" ca="1" si="19"/>
        <v/>
      </c>
      <c r="AB35" s="107" t="str">
        <f t="shared" ca="1" si="19"/>
        <v/>
      </c>
      <c r="AC35" s="128" t="str">
        <f t="shared" ca="1" si="20"/>
        <v/>
      </c>
      <c r="AD35" s="285" t="str">
        <f t="shared" ca="1" si="21"/>
        <v/>
      </c>
      <c r="AE35" s="107" t="str">
        <f t="shared" ca="1" si="21"/>
        <v/>
      </c>
      <c r="AF35" s="128" t="str">
        <f t="shared" ca="1" si="20"/>
        <v/>
      </c>
      <c r="AG35" s="285" t="str">
        <f t="shared" ca="1" si="21"/>
        <v/>
      </c>
      <c r="AH35" s="107" t="str">
        <f t="shared" ca="1" si="21"/>
        <v/>
      </c>
      <c r="AI35" s="128" t="str">
        <f t="shared" ca="1" si="20"/>
        <v/>
      </c>
      <c r="AJ35" s="285" t="str">
        <f t="shared" ca="1" si="21"/>
        <v/>
      </c>
      <c r="AK35" s="107" t="str">
        <f t="shared" ca="1" si="21"/>
        <v/>
      </c>
      <c r="AL35" s="128" t="str">
        <f t="shared" ca="1" si="20"/>
        <v/>
      </c>
      <c r="AM35" s="285" t="str">
        <f t="shared" ca="1" si="21"/>
        <v/>
      </c>
      <c r="AN35" s="107" t="str">
        <f t="shared" ca="1" si="21"/>
        <v/>
      </c>
      <c r="AO35" s="128" t="str">
        <f t="shared" ca="1" si="20"/>
        <v/>
      </c>
      <c r="AP35" s="285" t="str">
        <f t="shared" ca="1" si="21"/>
        <v/>
      </c>
      <c r="AQ35" s="107" t="str">
        <f t="shared" ca="1" si="21"/>
        <v/>
      </c>
      <c r="AR35" s="128" t="str">
        <f t="shared" ca="1" si="20"/>
        <v/>
      </c>
      <c r="AS35" s="285" t="str">
        <f t="shared" ca="1" si="21"/>
        <v/>
      </c>
      <c r="AT35" s="107" t="str">
        <f t="shared" ca="1" si="21"/>
        <v/>
      </c>
      <c r="AU35" s="281" t="str">
        <f t="shared" ca="1" si="22"/>
        <v/>
      </c>
      <c r="AV35" s="130"/>
      <c r="AW35" s="106"/>
    </row>
    <row r="36" spans="1:49" s="131" customFormat="1" ht="30" customHeight="1" x14ac:dyDescent="0.25">
      <c r="A36" s="122" t="str">
        <f t="shared" ca="1" si="18"/>
        <v/>
      </c>
      <c r="B36" s="122" t="str">
        <f t="shared" ca="1" si="18"/>
        <v xml:space="preserve">  </v>
      </c>
      <c r="C36" s="123" t="str">
        <f t="shared" ca="1" si="18"/>
        <v/>
      </c>
      <c r="D36" s="124" t="str">
        <f t="shared" ca="1" si="18"/>
        <v/>
      </c>
      <c r="E36" s="125" t="str">
        <f t="shared" ca="1" si="18"/>
        <v/>
      </c>
      <c r="F36" s="126" t="str">
        <f t="shared" ca="1" si="18"/>
        <v/>
      </c>
      <c r="G36" s="126" t="str">
        <f t="shared" ca="1" si="18"/>
        <v/>
      </c>
      <c r="H36" s="126" t="str">
        <f t="shared" ca="1" si="18"/>
        <v/>
      </c>
      <c r="I36" s="126" t="str">
        <f t="shared" ca="1" si="18"/>
        <v/>
      </c>
      <c r="J36" s="126" t="str">
        <f t="shared" ca="1" si="18"/>
        <v/>
      </c>
      <c r="K36" s="126" t="str">
        <f t="shared" ca="1" si="18"/>
        <v/>
      </c>
      <c r="L36" s="126" t="str">
        <f t="shared" ca="1" si="18"/>
        <v/>
      </c>
      <c r="M36" s="126" t="str">
        <f t="shared" ca="1" si="18"/>
        <v/>
      </c>
      <c r="N36" s="126" t="str">
        <f t="shared" ca="1" si="18"/>
        <v/>
      </c>
      <c r="O36" s="127" t="str">
        <f t="shared" ca="1" si="18"/>
        <v/>
      </c>
      <c r="P36" s="126" t="str">
        <f t="shared" ca="1" si="23"/>
        <v/>
      </c>
      <c r="Q36" s="126" t="str">
        <f t="shared" ca="1" si="23"/>
        <v/>
      </c>
      <c r="R36" s="126" t="str">
        <f t="shared" ca="1" si="23"/>
        <v/>
      </c>
      <c r="S36" s="126" t="str">
        <f t="shared" ca="1" si="23"/>
        <v/>
      </c>
      <c r="T36" s="126" t="str">
        <f t="shared" ca="1" si="23"/>
        <v/>
      </c>
      <c r="U36" s="126" t="str">
        <f t="shared" ca="1" si="23"/>
        <v/>
      </c>
      <c r="V36" s="126" t="str">
        <f t="shared" ca="1" si="25"/>
        <v/>
      </c>
      <c r="W36" s="128" t="str">
        <f t="shared" ca="1" si="13"/>
        <v/>
      </c>
      <c r="X36" s="285" t="str">
        <f t="shared" ca="1" si="24"/>
        <v/>
      </c>
      <c r="Y36" s="107" t="str">
        <f t="shared" ca="1" si="24"/>
        <v/>
      </c>
      <c r="Z36" s="128" t="str">
        <f t="shared" ca="1" si="15"/>
        <v/>
      </c>
      <c r="AA36" s="285" t="str">
        <f t="shared" ca="1" si="19"/>
        <v/>
      </c>
      <c r="AB36" s="107" t="str">
        <f t="shared" ca="1" si="19"/>
        <v/>
      </c>
      <c r="AC36" s="128" t="str">
        <f t="shared" ca="1" si="20"/>
        <v/>
      </c>
      <c r="AD36" s="285" t="str">
        <f t="shared" ca="1" si="21"/>
        <v/>
      </c>
      <c r="AE36" s="107" t="str">
        <f t="shared" ca="1" si="21"/>
        <v/>
      </c>
      <c r="AF36" s="128" t="str">
        <f t="shared" ca="1" si="20"/>
        <v/>
      </c>
      <c r="AG36" s="285" t="str">
        <f t="shared" ca="1" si="21"/>
        <v/>
      </c>
      <c r="AH36" s="107" t="str">
        <f t="shared" ca="1" si="21"/>
        <v/>
      </c>
      <c r="AI36" s="128" t="str">
        <f t="shared" ca="1" si="20"/>
        <v/>
      </c>
      <c r="AJ36" s="285" t="str">
        <f t="shared" ca="1" si="21"/>
        <v/>
      </c>
      <c r="AK36" s="107" t="str">
        <f t="shared" ca="1" si="21"/>
        <v/>
      </c>
      <c r="AL36" s="128" t="str">
        <f t="shared" ca="1" si="20"/>
        <v/>
      </c>
      <c r="AM36" s="285" t="str">
        <f t="shared" ca="1" si="21"/>
        <v/>
      </c>
      <c r="AN36" s="107" t="str">
        <f t="shared" ca="1" si="21"/>
        <v/>
      </c>
      <c r="AO36" s="128" t="str">
        <f t="shared" ca="1" si="20"/>
        <v/>
      </c>
      <c r="AP36" s="285" t="str">
        <f t="shared" ca="1" si="21"/>
        <v/>
      </c>
      <c r="AQ36" s="107" t="str">
        <f t="shared" ca="1" si="21"/>
        <v/>
      </c>
      <c r="AR36" s="128" t="str">
        <f t="shared" ca="1" si="20"/>
        <v/>
      </c>
      <c r="AS36" s="285" t="str">
        <f t="shared" ca="1" si="21"/>
        <v/>
      </c>
      <c r="AT36" s="107" t="str">
        <f t="shared" ca="1" si="21"/>
        <v/>
      </c>
      <c r="AU36" s="281" t="str">
        <f t="shared" ca="1" si="22"/>
        <v/>
      </c>
      <c r="AV36" s="130"/>
      <c r="AW36" s="106"/>
    </row>
    <row r="37" spans="1:49" s="131" customFormat="1" ht="30" customHeight="1" x14ac:dyDescent="0.25">
      <c r="A37" s="122" t="str">
        <f t="shared" ca="1" si="18"/>
        <v/>
      </c>
      <c r="B37" s="122" t="str">
        <f t="shared" ca="1" si="18"/>
        <v xml:space="preserve">  </v>
      </c>
      <c r="C37" s="123" t="str">
        <f t="shared" ca="1" si="18"/>
        <v/>
      </c>
      <c r="D37" s="124" t="str">
        <f t="shared" ca="1" si="18"/>
        <v/>
      </c>
      <c r="E37" s="125" t="str">
        <f t="shared" ca="1" si="18"/>
        <v/>
      </c>
      <c r="F37" s="126" t="str">
        <f t="shared" ca="1" si="18"/>
        <v/>
      </c>
      <c r="G37" s="126" t="str">
        <f t="shared" ca="1" si="18"/>
        <v/>
      </c>
      <c r="H37" s="126" t="str">
        <f t="shared" ca="1" si="18"/>
        <v/>
      </c>
      <c r="I37" s="126" t="str">
        <f t="shared" ca="1" si="18"/>
        <v/>
      </c>
      <c r="J37" s="126" t="str">
        <f t="shared" ca="1" si="18"/>
        <v/>
      </c>
      <c r="K37" s="126" t="str">
        <f t="shared" ca="1" si="18"/>
        <v/>
      </c>
      <c r="L37" s="126" t="str">
        <f t="shared" ca="1" si="18"/>
        <v/>
      </c>
      <c r="M37" s="126" t="str">
        <f t="shared" ca="1" si="18"/>
        <v/>
      </c>
      <c r="N37" s="126" t="str">
        <f t="shared" ca="1" si="18"/>
        <v/>
      </c>
      <c r="O37" s="127" t="str">
        <f t="shared" ca="1" si="18"/>
        <v/>
      </c>
      <c r="P37" s="126" t="str">
        <f t="shared" ca="1" si="23"/>
        <v/>
      </c>
      <c r="Q37" s="126" t="str">
        <f t="shared" ca="1" si="23"/>
        <v/>
      </c>
      <c r="R37" s="126" t="str">
        <f t="shared" ca="1" si="23"/>
        <v/>
      </c>
      <c r="S37" s="126" t="str">
        <f t="shared" ca="1" si="23"/>
        <v/>
      </c>
      <c r="T37" s="126" t="str">
        <f t="shared" ca="1" si="23"/>
        <v/>
      </c>
      <c r="U37" s="126" t="str">
        <f t="shared" ca="1" si="23"/>
        <v/>
      </c>
      <c r="V37" s="126" t="str">
        <f t="shared" ca="1" si="25"/>
        <v/>
      </c>
      <c r="W37" s="128" t="str">
        <f t="shared" ca="1" si="13"/>
        <v/>
      </c>
      <c r="X37" s="285" t="str">
        <f t="shared" ca="1" si="24"/>
        <v/>
      </c>
      <c r="Y37" s="107" t="str">
        <f t="shared" ca="1" si="24"/>
        <v/>
      </c>
      <c r="Z37" s="128" t="str">
        <f t="shared" ca="1" si="15"/>
        <v/>
      </c>
      <c r="AA37" s="285" t="str">
        <f t="shared" ca="1" si="19"/>
        <v/>
      </c>
      <c r="AB37" s="107" t="str">
        <f t="shared" ca="1" si="19"/>
        <v/>
      </c>
      <c r="AC37" s="128" t="str">
        <f t="shared" ca="1" si="20"/>
        <v/>
      </c>
      <c r="AD37" s="285" t="str">
        <f t="shared" ca="1" si="21"/>
        <v/>
      </c>
      <c r="AE37" s="107" t="str">
        <f t="shared" ca="1" si="21"/>
        <v/>
      </c>
      <c r="AF37" s="128" t="str">
        <f t="shared" ca="1" si="20"/>
        <v/>
      </c>
      <c r="AG37" s="285" t="str">
        <f t="shared" ca="1" si="21"/>
        <v/>
      </c>
      <c r="AH37" s="107" t="str">
        <f t="shared" ca="1" si="21"/>
        <v/>
      </c>
      <c r="AI37" s="128" t="str">
        <f t="shared" ca="1" si="20"/>
        <v/>
      </c>
      <c r="AJ37" s="285" t="str">
        <f t="shared" ca="1" si="21"/>
        <v/>
      </c>
      <c r="AK37" s="107" t="str">
        <f t="shared" ca="1" si="21"/>
        <v/>
      </c>
      <c r="AL37" s="128" t="str">
        <f t="shared" ca="1" si="20"/>
        <v/>
      </c>
      <c r="AM37" s="285" t="str">
        <f t="shared" ca="1" si="21"/>
        <v/>
      </c>
      <c r="AN37" s="107" t="str">
        <f t="shared" ca="1" si="21"/>
        <v/>
      </c>
      <c r="AO37" s="128" t="str">
        <f t="shared" ca="1" si="20"/>
        <v/>
      </c>
      <c r="AP37" s="285" t="str">
        <f t="shared" ca="1" si="21"/>
        <v/>
      </c>
      <c r="AQ37" s="107" t="str">
        <f t="shared" ca="1" si="21"/>
        <v/>
      </c>
      <c r="AR37" s="128" t="str">
        <f t="shared" ca="1" si="20"/>
        <v/>
      </c>
      <c r="AS37" s="285" t="str">
        <f t="shared" ca="1" si="21"/>
        <v/>
      </c>
      <c r="AT37" s="107" t="str">
        <f t="shared" ca="1" si="21"/>
        <v/>
      </c>
      <c r="AU37" s="281" t="str">
        <f t="shared" ca="1" si="22"/>
        <v/>
      </c>
      <c r="AV37" s="130"/>
      <c r="AW37" s="106"/>
    </row>
    <row r="38" spans="1:49" s="131" customFormat="1" ht="30" customHeight="1" x14ac:dyDescent="0.25">
      <c r="A38" s="122" t="str">
        <f t="shared" ca="1" si="18"/>
        <v/>
      </c>
      <c r="B38" s="122" t="str">
        <f t="shared" ca="1" si="18"/>
        <v xml:space="preserve">  </v>
      </c>
      <c r="C38" s="123" t="str">
        <f t="shared" ca="1" si="18"/>
        <v/>
      </c>
      <c r="D38" s="124" t="str">
        <f t="shared" ca="1" si="18"/>
        <v/>
      </c>
      <c r="E38" s="125" t="str">
        <f t="shared" ca="1" si="18"/>
        <v/>
      </c>
      <c r="F38" s="126" t="str">
        <f t="shared" ca="1" si="18"/>
        <v/>
      </c>
      <c r="G38" s="126" t="str">
        <f t="shared" ca="1" si="18"/>
        <v/>
      </c>
      <c r="H38" s="126" t="str">
        <f t="shared" ca="1" si="18"/>
        <v/>
      </c>
      <c r="I38" s="126" t="str">
        <f t="shared" ca="1" si="18"/>
        <v/>
      </c>
      <c r="J38" s="126" t="str">
        <f t="shared" ca="1" si="18"/>
        <v/>
      </c>
      <c r="K38" s="126" t="str">
        <f t="shared" ca="1" si="18"/>
        <v/>
      </c>
      <c r="L38" s="126" t="str">
        <f t="shared" ca="1" si="18"/>
        <v/>
      </c>
      <c r="M38" s="126" t="str">
        <f t="shared" ca="1" si="18"/>
        <v/>
      </c>
      <c r="N38" s="126" t="str">
        <f t="shared" ca="1" si="18"/>
        <v/>
      </c>
      <c r="O38" s="127" t="str">
        <f t="shared" ca="1" si="18"/>
        <v/>
      </c>
      <c r="P38" s="126" t="str">
        <f t="shared" ca="1" si="23"/>
        <v/>
      </c>
      <c r="Q38" s="126" t="str">
        <f t="shared" ca="1" si="23"/>
        <v/>
      </c>
      <c r="R38" s="126" t="str">
        <f t="shared" ca="1" si="23"/>
        <v/>
      </c>
      <c r="S38" s="126" t="str">
        <f t="shared" ca="1" si="23"/>
        <v/>
      </c>
      <c r="T38" s="126" t="str">
        <f t="shared" ca="1" si="23"/>
        <v/>
      </c>
      <c r="U38" s="126" t="str">
        <f t="shared" ca="1" si="23"/>
        <v/>
      </c>
      <c r="V38" s="126" t="str">
        <f t="shared" ca="1" si="25"/>
        <v/>
      </c>
      <c r="W38" s="128" t="str">
        <f t="shared" ca="1" si="13"/>
        <v/>
      </c>
      <c r="X38" s="285" t="str">
        <f t="shared" ca="1" si="24"/>
        <v/>
      </c>
      <c r="Y38" s="107" t="str">
        <f t="shared" ca="1" si="24"/>
        <v/>
      </c>
      <c r="Z38" s="128" t="str">
        <f t="shared" ca="1" si="15"/>
        <v/>
      </c>
      <c r="AA38" s="285" t="str">
        <f t="shared" ca="1" si="19"/>
        <v/>
      </c>
      <c r="AB38" s="107" t="str">
        <f t="shared" ca="1" si="19"/>
        <v/>
      </c>
      <c r="AC38" s="128" t="str">
        <f t="shared" ca="1" si="20"/>
        <v/>
      </c>
      <c r="AD38" s="285" t="str">
        <f t="shared" ca="1" si="21"/>
        <v/>
      </c>
      <c r="AE38" s="107" t="str">
        <f t="shared" ca="1" si="21"/>
        <v/>
      </c>
      <c r="AF38" s="128" t="str">
        <f t="shared" ca="1" si="20"/>
        <v/>
      </c>
      <c r="AG38" s="285" t="str">
        <f t="shared" ca="1" si="21"/>
        <v/>
      </c>
      <c r="AH38" s="107" t="str">
        <f t="shared" ca="1" si="21"/>
        <v/>
      </c>
      <c r="AI38" s="128" t="str">
        <f t="shared" ca="1" si="20"/>
        <v/>
      </c>
      <c r="AJ38" s="285" t="str">
        <f t="shared" ca="1" si="21"/>
        <v/>
      </c>
      <c r="AK38" s="107" t="str">
        <f t="shared" ca="1" si="21"/>
        <v/>
      </c>
      <c r="AL38" s="128" t="str">
        <f t="shared" ca="1" si="20"/>
        <v/>
      </c>
      <c r="AM38" s="285" t="str">
        <f t="shared" ca="1" si="21"/>
        <v/>
      </c>
      <c r="AN38" s="107" t="str">
        <f t="shared" ca="1" si="21"/>
        <v/>
      </c>
      <c r="AO38" s="128" t="str">
        <f t="shared" ca="1" si="20"/>
        <v/>
      </c>
      <c r="AP38" s="285" t="str">
        <f t="shared" ca="1" si="21"/>
        <v/>
      </c>
      <c r="AQ38" s="107" t="str">
        <f t="shared" ca="1" si="21"/>
        <v/>
      </c>
      <c r="AR38" s="128" t="str">
        <f t="shared" ca="1" si="20"/>
        <v/>
      </c>
      <c r="AS38" s="285" t="str">
        <f t="shared" ca="1" si="21"/>
        <v/>
      </c>
      <c r="AT38" s="107" t="str">
        <f t="shared" ca="1" si="21"/>
        <v/>
      </c>
      <c r="AU38" s="281" t="str">
        <f t="shared" ca="1" si="22"/>
        <v/>
      </c>
      <c r="AV38" s="130"/>
      <c r="AW38" s="106"/>
    </row>
    <row r="39" spans="1:49" s="131" customFormat="1" ht="30" customHeight="1" x14ac:dyDescent="0.25">
      <c r="A39" s="122" t="str">
        <f t="shared" ca="1" si="18"/>
        <v/>
      </c>
      <c r="B39" s="122" t="str">
        <f t="shared" ca="1" si="18"/>
        <v xml:space="preserve">  </v>
      </c>
      <c r="C39" s="123" t="str">
        <f t="shared" ca="1" si="18"/>
        <v/>
      </c>
      <c r="D39" s="124" t="str">
        <f t="shared" ca="1" si="18"/>
        <v/>
      </c>
      <c r="E39" s="125" t="str">
        <f t="shared" ca="1" si="18"/>
        <v/>
      </c>
      <c r="F39" s="126" t="str">
        <f t="shared" ca="1" si="18"/>
        <v/>
      </c>
      <c r="G39" s="126" t="str">
        <f t="shared" ca="1" si="18"/>
        <v/>
      </c>
      <c r="H39" s="126" t="str">
        <f t="shared" ca="1" si="18"/>
        <v/>
      </c>
      <c r="I39" s="126" t="str">
        <f t="shared" ca="1" si="18"/>
        <v/>
      </c>
      <c r="J39" s="126" t="str">
        <f t="shared" ca="1" si="18"/>
        <v/>
      </c>
      <c r="K39" s="126" t="str">
        <f t="shared" ca="1" si="18"/>
        <v/>
      </c>
      <c r="L39" s="126" t="str">
        <f t="shared" ca="1" si="18"/>
        <v/>
      </c>
      <c r="M39" s="126" t="str">
        <f t="shared" ca="1" si="18"/>
        <v/>
      </c>
      <c r="N39" s="126" t="str">
        <f t="shared" ca="1" si="18"/>
        <v/>
      </c>
      <c r="O39" s="127" t="str">
        <f t="shared" ca="1" si="18"/>
        <v/>
      </c>
      <c r="P39" s="126" t="str">
        <f t="shared" ca="1" si="23"/>
        <v/>
      </c>
      <c r="Q39" s="126" t="str">
        <f t="shared" ca="1" si="23"/>
        <v/>
      </c>
      <c r="R39" s="126" t="str">
        <f t="shared" ca="1" si="23"/>
        <v/>
      </c>
      <c r="S39" s="126" t="str">
        <f t="shared" ca="1" si="23"/>
        <v/>
      </c>
      <c r="T39" s="126" t="str">
        <f t="shared" ca="1" si="23"/>
        <v/>
      </c>
      <c r="U39" s="126" t="str">
        <f t="shared" ca="1" si="23"/>
        <v/>
      </c>
      <c r="V39" s="126" t="str">
        <f t="shared" ca="1" si="25"/>
        <v/>
      </c>
      <c r="W39" s="128" t="str">
        <f t="shared" ca="1" si="13"/>
        <v/>
      </c>
      <c r="X39" s="285" t="str">
        <f t="shared" ca="1" si="24"/>
        <v/>
      </c>
      <c r="Y39" s="107" t="str">
        <f t="shared" ca="1" si="24"/>
        <v/>
      </c>
      <c r="Z39" s="128" t="str">
        <f t="shared" ca="1" si="15"/>
        <v/>
      </c>
      <c r="AA39" s="285" t="str">
        <f t="shared" ca="1" si="19"/>
        <v/>
      </c>
      <c r="AB39" s="107" t="str">
        <f t="shared" ca="1" si="19"/>
        <v/>
      </c>
      <c r="AC39" s="128" t="str">
        <f t="shared" ca="1" si="20"/>
        <v/>
      </c>
      <c r="AD39" s="285" t="str">
        <f t="shared" ca="1" si="21"/>
        <v/>
      </c>
      <c r="AE39" s="107" t="str">
        <f t="shared" ca="1" si="21"/>
        <v/>
      </c>
      <c r="AF39" s="128" t="str">
        <f t="shared" ca="1" si="20"/>
        <v/>
      </c>
      <c r="AG39" s="285" t="str">
        <f t="shared" ca="1" si="21"/>
        <v/>
      </c>
      <c r="AH39" s="107" t="str">
        <f t="shared" ca="1" si="21"/>
        <v/>
      </c>
      <c r="AI39" s="128" t="str">
        <f t="shared" ca="1" si="20"/>
        <v/>
      </c>
      <c r="AJ39" s="285" t="str">
        <f t="shared" ca="1" si="21"/>
        <v/>
      </c>
      <c r="AK39" s="107" t="str">
        <f t="shared" ca="1" si="21"/>
        <v/>
      </c>
      <c r="AL39" s="128" t="str">
        <f t="shared" ca="1" si="20"/>
        <v/>
      </c>
      <c r="AM39" s="285" t="str">
        <f t="shared" ca="1" si="21"/>
        <v/>
      </c>
      <c r="AN39" s="107" t="str">
        <f t="shared" ca="1" si="21"/>
        <v/>
      </c>
      <c r="AO39" s="128" t="str">
        <f t="shared" ca="1" si="20"/>
        <v/>
      </c>
      <c r="AP39" s="285" t="str">
        <f t="shared" ca="1" si="21"/>
        <v/>
      </c>
      <c r="AQ39" s="107" t="str">
        <f t="shared" ca="1" si="21"/>
        <v/>
      </c>
      <c r="AR39" s="128" t="str">
        <f t="shared" ca="1" si="20"/>
        <v/>
      </c>
      <c r="AS39" s="285" t="str">
        <f t="shared" ca="1" si="21"/>
        <v/>
      </c>
      <c r="AT39" s="107" t="str">
        <f t="shared" ca="1" si="21"/>
        <v/>
      </c>
      <c r="AU39" s="281" t="str">
        <f t="shared" ca="1" si="22"/>
        <v/>
      </c>
      <c r="AV39" s="130"/>
      <c r="AW39" s="106"/>
    </row>
    <row r="40" spans="1:49" s="131" customFormat="1" ht="30" customHeight="1" x14ac:dyDescent="0.25">
      <c r="A40" s="122" t="str">
        <f t="shared" ca="1" si="18"/>
        <v/>
      </c>
      <c r="B40" s="122" t="str">
        <f t="shared" ca="1" si="18"/>
        <v xml:space="preserve">  </v>
      </c>
      <c r="C40" s="123" t="str">
        <f t="shared" ca="1" si="18"/>
        <v/>
      </c>
      <c r="D40" s="124" t="str">
        <f t="shared" ca="1" si="18"/>
        <v/>
      </c>
      <c r="E40" s="125" t="str">
        <f t="shared" ca="1" si="18"/>
        <v/>
      </c>
      <c r="F40" s="126" t="str">
        <f t="shared" ca="1" si="18"/>
        <v/>
      </c>
      <c r="G40" s="126" t="str">
        <f t="shared" ca="1" si="18"/>
        <v/>
      </c>
      <c r="H40" s="126" t="str">
        <f t="shared" ca="1" si="18"/>
        <v/>
      </c>
      <c r="I40" s="126" t="str">
        <f t="shared" ca="1" si="18"/>
        <v/>
      </c>
      <c r="J40" s="126" t="str">
        <f t="shared" ca="1" si="18"/>
        <v/>
      </c>
      <c r="K40" s="126" t="str">
        <f t="shared" ca="1" si="18"/>
        <v/>
      </c>
      <c r="L40" s="126" t="str">
        <f t="shared" ca="1" si="18"/>
        <v/>
      </c>
      <c r="M40" s="126" t="str">
        <f t="shared" ca="1" si="18"/>
        <v/>
      </c>
      <c r="N40" s="126" t="str">
        <f t="shared" ca="1" si="18"/>
        <v/>
      </c>
      <c r="O40" s="127" t="str">
        <f t="shared" ca="1" si="18"/>
        <v/>
      </c>
      <c r="P40" s="126" t="str">
        <f t="shared" ca="1" si="23"/>
        <v/>
      </c>
      <c r="Q40" s="126" t="str">
        <f t="shared" ca="1" si="23"/>
        <v/>
      </c>
      <c r="R40" s="126" t="str">
        <f t="shared" ca="1" si="23"/>
        <v/>
      </c>
      <c r="S40" s="126" t="str">
        <f t="shared" ca="1" si="23"/>
        <v/>
      </c>
      <c r="T40" s="126" t="str">
        <f t="shared" ca="1" si="23"/>
        <v/>
      </c>
      <c r="U40" s="126" t="str">
        <f t="shared" ca="1" si="23"/>
        <v/>
      </c>
      <c r="V40" s="126" t="str">
        <f t="shared" ca="1" si="25"/>
        <v/>
      </c>
      <c r="W40" s="128" t="str">
        <f t="shared" ca="1" si="13"/>
        <v/>
      </c>
      <c r="X40" s="285" t="str">
        <f t="shared" ca="1" si="24"/>
        <v/>
      </c>
      <c r="Y40" s="107" t="str">
        <f t="shared" ca="1" si="24"/>
        <v/>
      </c>
      <c r="Z40" s="128" t="str">
        <f t="shared" ca="1" si="15"/>
        <v/>
      </c>
      <c r="AA40" s="285" t="str">
        <f t="shared" ca="1" si="19"/>
        <v/>
      </c>
      <c r="AB40" s="107" t="str">
        <f t="shared" ca="1" si="19"/>
        <v/>
      </c>
      <c r="AC40" s="128" t="str">
        <f t="shared" ca="1" si="20"/>
        <v/>
      </c>
      <c r="AD40" s="285" t="str">
        <f t="shared" ca="1" si="21"/>
        <v/>
      </c>
      <c r="AE40" s="107" t="str">
        <f t="shared" ca="1" si="21"/>
        <v/>
      </c>
      <c r="AF40" s="128" t="str">
        <f t="shared" ca="1" si="20"/>
        <v/>
      </c>
      <c r="AG40" s="285" t="str">
        <f t="shared" ca="1" si="21"/>
        <v/>
      </c>
      <c r="AH40" s="107" t="str">
        <f t="shared" ca="1" si="21"/>
        <v/>
      </c>
      <c r="AI40" s="128" t="str">
        <f t="shared" ca="1" si="20"/>
        <v/>
      </c>
      <c r="AJ40" s="285" t="str">
        <f t="shared" ca="1" si="21"/>
        <v/>
      </c>
      <c r="AK40" s="107" t="str">
        <f t="shared" ca="1" si="21"/>
        <v/>
      </c>
      <c r="AL40" s="128" t="str">
        <f t="shared" ca="1" si="20"/>
        <v/>
      </c>
      <c r="AM40" s="285" t="str">
        <f t="shared" ca="1" si="21"/>
        <v/>
      </c>
      <c r="AN40" s="107" t="str">
        <f t="shared" ca="1" si="21"/>
        <v/>
      </c>
      <c r="AO40" s="128" t="str">
        <f t="shared" ca="1" si="20"/>
        <v/>
      </c>
      <c r="AP40" s="285" t="str">
        <f t="shared" ca="1" si="21"/>
        <v/>
      </c>
      <c r="AQ40" s="107" t="str">
        <f t="shared" ca="1" si="21"/>
        <v/>
      </c>
      <c r="AR40" s="128" t="str">
        <f t="shared" ca="1" si="20"/>
        <v/>
      </c>
      <c r="AS40" s="285" t="str">
        <f t="shared" ca="1" si="21"/>
        <v/>
      </c>
      <c r="AT40" s="107" t="str">
        <f t="shared" ca="1" si="21"/>
        <v/>
      </c>
      <c r="AU40" s="281" t="str">
        <f t="shared" ca="1" si="22"/>
        <v/>
      </c>
      <c r="AV40" s="130"/>
      <c r="AW40" s="106"/>
    </row>
    <row r="41" spans="1:49" s="131" customFormat="1" ht="30" customHeight="1" x14ac:dyDescent="0.25">
      <c r="A41" s="122" t="str">
        <f t="shared" ca="1" si="18"/>
        <v/>
      </c>
      <c r="B41" s="122" t="str">
        <f t="shared" ca="1" si="18"/>
        <v xml:space="preserve">  </v>
      </c>
      <c r="C41" s="123" t="str">
        <f t="shared" ca="1" si="18"/>
        <v/>
      </c>
      <c r="D41" s="124" t="str">
        <f t="shared" ca="1" si="18"/>
        <v/>
      </c>
      <c r="E41" s="125" t="str">
        <f t="shared" ca="1" si="18"/>
        <v/>
      </c>
      <c r="F41" s="126" t="str">
        <f t="shared" ca="1" si="18"/>
        <v/>
      </c>
      <c r="G41" s="126" t="str">
        <f t="shared" ca="1" si="18"/>
        <v/>
      </c>
      <c r="H41" s="126" t="str">
        <f t="shared" ca="1" si="18"/>
        <v/>
      </c>
      <c r="I41" s="126" t="str">
        <f t="shared" ca="1" si="18"/>
        <v/>
      </c>
      <c r="J41" s="126" t="str">
        <f t="shared" ca="1" si="18"/>
        <v/>
      </c>
      <c r="K41" s="126" t="str">
        <f t="shared" ca="1" si="18"/>
        <v/>
      </c>
      <c r="L41" s="126" t="str">
        <f t="shared" ca="1" si="18"/>
        <v/>
      </c>
      <c r="M41" s="126" t="str">
        <f t="shared" ca="1" si="18"/>
        <v/>
      </c>
      <c r="N41" s="126" t="str">
        <f t="shared" ca="1" si="18"/>
        <v/>
      </c>
      <c r="O41" s="127" t="str">
        <f t="shared" ca="1" si="18"/>
        <v/>
      </c>
      <c r="P41" s="126" t="str">
        <f t="shared" ca="1" si="23"/>
        <v/>
      </c>
      <c r="Q41" s="126" t="str">
        <f t="shared" ca="1" si="23"/>
        <v/>
      </c>
      <c r="R41" s="126" t="str">
        <f t="shared" ca="1" si="23"/>
        <v/>
      </c>
      <c r="S41" s="126" t="str">
        <f t="shared" ca="1" si="23"/>
        <v/>
      </c>
      <c r="T41" s="126" t="str">
        <f t="shared" ca="1" si="23"/>
        <v/>
      </c>
      <c r="U41" s="126" t="str">
        <f t="shared" ca="1" si="23"/>
        <v/>
      </c>
      <c r="V41" s="126" t="str">
        <f t="shared" ca="1" si="25"/>
        <v/>
      </c>
      <c r="W41" s="128" t="str">
        <f t="shared" ca="1" si="13"/>
        <v/>
      </c>
      <c r="X41" s="285" t="str">
        <f t="shared" ca="1" si="24"/>
        <v/>
      </c>
      <c r="Y41" s="107" t="str">
        <f t="shared" ca="1" si="24"/>
        <v/>
      </c>
      <c r="Z41" s="128" t="str">
        <f t="shared" ca="1" si="15"/>
        <v/>
      </c>
      <c r="AA41" s="285" t="str">
        <f t="shared" ca="1" si="19"/>
        <v/>
      </c>
      <c r="AB41" s="107" t="str">
        <f t="shared" ca="1" si="19"/>
        <v/>
      </c>
      <c r="AC41" s="128" t="str">
        <f t="shared" ca="1" si="20"/>
        <v/>
      </c>
      <c r="AD41" s="285" t="str">
        <f t="shared" ca="1" si="21"/>
        <v/>
      </c>
      <c r="AE41" s="107" t="str">
        <f t="shared" ca="1" si="21"/>
        <v/>
      </c>
      <c r="AF41" s="128" t="str">
        <f t="shared" ca="1" si="20"/>
        <v/>
      </c>
      <c r="AG41" s="285" t="str">
        <f t="shared" ca="1" si="21"/>
        <v/>
      </c>
      <c r="AH41" s="107" t="str">
        <f t="shared" ca="1" si="21"/>
        <v/>
      </c>
      <c r="AI41" s="128" t="str">
        <f t="shared" ca="1" si="20"/>
        <v/>
      </c>
      <c r="AJ41" s="285" t="str">
        <f t="shared" ca="1" si="21"/>
        <v/>
      </c>
      <c r="AK41" s="107" t="str">
        <f t="shared" ca="1" si="21"/>
        <v/>
      </c>
      <c r="AL41" s="128" t="str">
        <f t="shared" ca="1" si="20"/>
        <v/>
      </c>
      <c r="AM41" s="285" t="str">
        <f t="shared" ca="1" si="21"/>
        <v/>
      </c>
      <c r="AN41" s="107" t="str">
        <f t="shared" ca="1" si="21"/>
        <v/>
      </c>
      <c r="AO41" s="128" t="str">
        <f t="shared" ca="1" si="20"/>
        <v/>
      </c>
      <c r="AP41" s="285" t="str">
        <f t="shared" ca="1" si="21"/>
        <v/>
      </c>
      <c r="AQ41" s="107" t="str">
        <f t="shared" ca="1" si="21"/>
        <v/>
      </c>
      <c r="AR41" s="128" t="str">
        <f t="shared" ca="1" si="20"/>
        <v/>
      </c>
      <c r="AS41" s="285" t="str">
        <f t="shared" ca="1" si="21"/>
        <v/>
      </c>
      <c r="AT41" s="107" t="str">
        <f t="shared" ca="1" si="21"/>
        <v/>
      </c>
      <c r="AU41" s="281" t="str">
        <f t="shared" ca="1" si="22"/>
        <v/>
      </c>
      <c r="AV41" s="130"/>
      <c r="AW41" s="106"/>
    </row>
    <row r="42" spans="1:49" s="131" customFormat="1" ht="30" customHeight="1" x14ac:dyDescent="0.25">
      <c r="A42" s="122" t="str">
        <f t="shared" ca="1" si="18"/>
        <v/>
      </c>
      <c r="B42" s="122" t="str">
        <f t="shared" ca="1" si="18"/>
        <v xml:space="preserve">  </v>
      </c>
      <c r="C42" s="123" t="str">
        <f t="shared" ca="1" si="18"/>
        <v/>
      </c>
      <c r="D42" s="124" t="str">
        <f t="shared" ca="1" si="18"/>
        <v/>
      </c>
      <c r="E42" s="125" t="str">
        <f t="shared" ca="1" si="18"/>
        <v/>
      </c>
      <c r="F42" s="126" t="str">
        <f t="shared" ca="1" si="18"/>
        <v/>
      </c>
      <c r="G42" s="126" t="str">
        <f t="shared" ca="1" si="18"/>
        <v/>
      </c>
      <c r="H42" s="126" t="str">
        <f t="shared" ca="1" si="18"/>
        <v/>
      </c>
      <c r="I42" s="126" t="str">
        <f t="shared" ca="1" si="18"/>
        <v/>
      </c>
      <c r="J42" s="126" t="str">
        <f t="shared" ca="1" si="18"/>
        <v/>
      </c>
      <c r="K42" s="126" t="str">
        <f t="shared" ca="1" si="18"/>
        <v/>
      </c>
      <c r="L42" s="126" t="str">
        <f t="shared" ca="1" si="18"/>
        <v/>
      </c>
      <c r="M42" s="126" t="str">
        <f t="shared" ca="1" si="18"/>
        <v/>
      </c>
      <c r="N42" s="126" t="str">
        <f t="shared" ca="1" si="18"/>
        <v/>
      </c>
      <c r="O42" s="127" t="str">
        <f t="shared" ca="1" si="18"/>
        <v/>
      </c>
      <c r="P42" s="126" t="str">
        <f t="shared" ca="1" si="23"/>
        <v/>
      </c>
      <c r="Q42" s="126" t="str">
        <f t="shared" ca="1" si="23"/>
        <v/>
      </c>
      <c r="R42" s="126" t="str">
        <f t="shared" ca="1" si="23"/>
        <v/>
      </c>
      <c r="S42" s="126" t="str">
        <f t="shared" ca="1" si="23"/>
        <v/>
      </c>
      <c r="T42" s="126" t="str">
        <f t="shared" ca="1" si="23"/>
        <v/>
      </c>
      <c r="U42" s="126" t="str">
        <f t="shared" ca="1" si="23"/>
        <v/>
      </c>
      <c r="V42" s="126" t="str">
        <f t="shared" ca="1" si="25"/>
        <v/>
      </c>
      <c r="W42" s="128" t="str">
        <f t="shared" ca="1" si="13"/>
        <v/>
      </c>
      <c r="X42" s="285" t="str">
        <f t="shared" ca="1" si="24"/>
        <v/>
      </c>
      <c r="Y42" s="107" t="str">
        <f t="shared" ca="1" si="24"/>
        <v/>
      </c>
      <c r="Z42" s="128" t="str">
        <f t="shared" ca="1" si="15"/>
        <v/>
      </c>
      <c r="AA42" s="285" t="str">
        <f t="shared" ca="1" si="19"/>
        <v/>
      </c>
      <c r="AB42" s="107" t="str">
        <f t="shared" ca="1" si="19"/>
        <v/>
      </c>
      <c r="AC42" s="128" t="str">
        <f t="shared" ca="1" si="20"/>
        <v/>
      </c>
      <c r="AD42" s="285" t="str">
        <f t="shared" ca="1" si="21"/>
        <v/>
      </c>
      <c r="AE42" s="107" t="str">
        <f t="shared" ca="1" si="21"/>
        <v/>
      </c>
      <c r="AF42" s="128" t="str">
        <f t="shared" ca="1" si="20"/>
        <v/>
      </c>
      <c r="AG42" s="285" t="str">
        <f t="shared" ca="1" si="21"/>
        <v/>
      </c>
      <c r="AH42" s="107" t="str">
        <f t="shared" ca="1" si="21"/>
        <v/>
      </c>
      <c r="AI42" s="128" t="str">
        <f t="shared" ca="1" si="20"/>
        <v/>
      </c>
      <c r="AJ42" s="285" t="str">
        <f t="shared" ca="1" si="21"/>
        <v/>
      </c>
      <c r="AK42" s="107" t="str">
        <f t="shared" ca="1" si="21"/>
        <v/>
      </c>
      <c r="AL42" s="128" t="str">
        <f t="shared" ca="1" si="20"/>
        <v/>
      </c>
      <c r="AM42" s="285" t="str">
        <f t="shared" ca="1" si="21"/>
        <v/>
      </c>
      <c r="AN42" s="107" t="str">
        <f t="shared" ca="1" si="21"/>
        <v/>
      </c>
      <c r="AO42" s="128" t="str">
        <f t="shared" ca="1" si="20"/>
        <v/>
      </c>
      <c r="AP42" s="285" t="str">
        <f t="shared" ca="1" si="21"/>
        <v/>
      </c>
      <c r="AQ42" s="107" t="str">
        <f t="shared" ca="1" si="21"/>
        <v/>
      </c>
      <c r="AR42" s="128" t="str">
        <f t="shared" ca="1" si="20"/>
        <v/>
      </c>
      <c r="AS42" s="285" t="str">
        <f t="shared" ca="1" si="21"/>
        <v/>
      </c>
      <c r="AT42" s="107" t="str">
        <f t="shared" ca="1" si="21"/>
        <v/>
      </c>
      <c r="AU42" s="281" t="str">
        <f t="shared" ca="1" si="22"/>
        <v/>
      </c>
      <c r="AV42" s="130"/>
      <c r="AW42" s="106"/>
    </row>
    <row r="43" spans="1:49" s="131" customFormat="1" ht="30" customHeight="1" x14ac:dyDescent="0.25">
      <c r="A43" s="122" t="str">
        <f t="shared" ref="A43:O58" ca="1" si="26">IF(INDIRECT("Calc!R"&amp;ROW()&amp;"C"&amp;COLUMN(),0)=0,"",INDIRECT("Calc!R"&amp;ROW()&amp;"C"&amp;COLUMN(),0))</f>
        <v/>
      </c>
      <c r="B43" s="122" t="str">
        <f t="shared" ca="1" si="26"/>
        <v xml:space="preserve">  </v>
      </c>
      <c r="C43" s="123" t="str">
        <f t="shared" ca="1" si="26"/>
        <v/>
      </c>
      <c r="D43" s="124" t="str">
        <f t="shared" ca="1" si="26"/>
        <v/>
      </c>
      <c r="E43" s="125" t="str">
        <f t="shared" ca="1" si="26"/>
        <v/>
      </c>
      <c r="F43" s="126" t="str">
        <f t="shared" ca="1" si="26"/>
        <v/>
      </c>
      <c r="G43" s="126" t="str">
        <f t="shared" ca="1" si="26"/>
        <v/>
      </c>
      <c r="H43" s="126" t="str">
        <f t="shared" ca="1" si="26"/>
        <v/>
      </c>
      <c r="I43" s="126" t="str">
        <f t="shared" ca="1" si="26"/>
        <v/>
      </c>
      <c r="J43" s="126" t="str">
        <f t="shared" ca="1" si="26"/>
        <v/>
      </c>
      <c r="K43" s="126" t="str">
        <f t="shared" ca="1" si="26"/>
        <v/>
      </c>
      <c r="L43" s="126" t="str">
        <f t="shared" ca="1" si="26"/>
        <v/>
      </c>
      <c r="M43" s="126" t="str">
        <f t="shared" ca="1" si="26"/>
        <v/>
      </c>
      <c r="N43" s="126" t="str">
        <f t="shared" ca="1" si="26"/>
        <v/>
      </c>
      <c r="O43" s="127" t="str">
        <f t="shared" ca="1" si="26"/>
        <v/>
      </c>
      <c r="P43" s="126" t="str">
        <f t="shared" ca="1" si="23"/>
        <v/>
      </c>
      <c r="Q43" s="126" t="str">
        <f t="shared" ca="1" si="23"/>
        <v/>
      </c>
      <c r="R43" s="126" t="str">
        <f t="shared" ca="1" si="23"/>
        <v/>
      </c>
      <c r="S43" s="126" t="str">
        <f t="shared" ca="1" si="23"/>
        <v/>
      </c>
      <c r="T43" s="126" t="str">
        <f t="shared" ca="1" si="23"/>
        <v/>
      </c>
      <c r="U43" s="126" t="str">
        <f t="shared" ca="1" si="23"/>
        <v/>
      </c>
      <c r="V43" s="126" t="str">
        <f t="shared" ref="V43:Y57" ca="1" si="27">IF(INDIRECT("Calc!R"&amp;ROW()&amp;"C"&amp;COLUMN(),0)=0,"",INDIRECT("Calc!R"&amp;ROW()&amp;"C"&amp;COLUMN(),0))</f>
        <v/>
      </c>
      <c r="W43" s="128" t="str">
        <f t="shared" ca="1" si="13"/>
        <v/>
      </c>
      <c r="X43" s="285" t="str">
        <f t="shared" ca="1" si="24"/>
        <v/>
      </c>
      <c r="Y43" s="107" t="str">
        <f t="shared" ca="1" si="24"/>
        <v/>
      </c>
      <c r="Z43" s="128" t="str">
        <f t="shared" ca="1" si="15"/>
        <v/>
      </c>
      <c r="AA43" s="285" t="str">
        <f t="shared" ca="1" si="19"/>
        <v/>
      </c>
      <c r="AB43" s="107" t="str">
        <f t="shared" ca="1" si="19"/>
        <v/>
      </c>
      <c r="AC43" s="128" t="str">
        <f t="shared" ca="1" si="20"/>
        <v/>
      </c>
      <c r="AD43" s="285" t="str">
        <f t="shared" ca="1" si="21"/>
        <v/>
      </c>
      <c r="AE43" s="107" t="str">
        <f t="shared" ca="1" si="21"/>
        <v/>
      </c>
      <c r="AF43" s="128" t="str">
        <f t="shared" ca="1" si="20"/>
        <v/>
      </c>
      <c r="AG43" s="285" t="str">
        <f t="shared" ca="1" si="21"/>
        <v/>
      </c>
      <c r="AH43" s="107" t="str">
        <f t="shared" ca="1" si="21"/>
        <v/>
      </c>
      <c r="AI43" s="128" t="str">
        <f t="shared" ca="1" si="20"/>
        <v/>
      </c>
      <c r="AJ43" s="285" t="str">
        <f t="shared" ca="1" si="21"/>
        <v/>
      </c>
      <c r="AK43" s="107" t="str">
        <f t="shared" ca="1" si="21"/>
        <v/>
      </c>
      <c r="AL43" s="128" t="str">
        <f t="shared" ca="1" si="20"/>
        <v/>
      </c>
      <c r="AM43" s="285" t="str">
        <f t="shared" ca="1" si="21"/>
        <v/>
      </c>
      <c r="AN43" s="107" t="str">
        <f t="shared" ca="1" si="21"/>
        <v/>
      </c>
      <c r="AO43" s="128" t="str">
        <f t="shared" ca="1" si="20"/>
        <v/>
      </c>
      <c r="AP43" s="285" t="str">
        <f t="shared" ca="1" si="21"/>
        <v/>
      </c>
      <c r="AQ43" s="107" t="str">
        <f t="shared" ca="1" si="21"/>
        <v/>
      </c>
      <c r="AR43" s="128" t="str">
        <f t="shared" ca="1" si="20"/>
        <v/>
      </c>
      <c r="AS43" s="285" t="str">
        <f t="shared" ca="1" si="21"/>
        <v/>
      </c>
      <c r="AT43" s="107" t="str">
        <f t="shared" ca="1" si="21"/>
        <v/>
      </c>
      <c r="AU43" s="281" t="str">
        <f t="shared" ca="1" si="22"/>
        <v/>
      </c>
      <c r="AV43" s="130"/>
      <c r="AW43" s="106"/>
    </row>
    <row r="44" spans="1:49" s="131" customFormat="1" ht="30" customHeight="1" x14ac:dyDescent="0.25">
      <c r="A44" s="122" t="str">
        <f t="shared" ca="1" si="26"/>
        <v/>
      </c>
      <c r="B44" s="122" t="str">
        <f t="shared" ca="1" si="26"/>
        <v xml:space="preserve">  </v>
      </c>
      <c r="C44" s="123" t="str">
        <f t="shared" ca="1" si="26"/>
        <v/>
      </c>
      <c r="D44" s="124" t="str">
        <f t="shared" ca="1" si="26"/>
        <v/>
      </c>
      <c r="E44" s="125" t="str">
        <f t="shared" ca="1" si="26"/>
        <v/>
      </c>
      <c r="F44" s="126" t="str">
        <f t="shared" ca="1" si="26"/>
        <v/>
      </c>
      <c r="G44" s="126" t="str">
        <f t="shared" ca="1" si="26"/>
        <v/>
      </c>
      <c r="H44" s="126" t="str">
        <f t="shared" ca="1" si="26"/>
        <v/>
      </c>
      <c r="I44" s="126" t="str">
        <f t="shared" ca="1" si="26"/>
        <v/>
      </c>
      <c r="J44" s="126" t="str">
        <f t="shared" ca="1" si="26"/>
        <v/>
      </c>
      <c r="K44" s="126" t="str">
        <f t="shared" ca="1" si="26"/>
        <v/>
      </c>
      <c r="L44" s="126" t="str">
        <f t="shared" ca="1" si="26"/>
        <v/>
      </c>
      <c r="M44" s="126" t="str">
        <f t="shared" ca="1" si="26"/>
        <v/>
      </c>
      <c r="N44" s="126" t="str">
        <f t="shared" ca="1" si="26"/>
        <v/>
      </c>
      <c r="O44" s="127" t="str">
        <f t="shared" ca="1" si="26"/>
        <v/>
      </c>
      <c r="P44" s="126" t="str">
        <f t="shared" ca="1" si="23"/>
        <v/>
      </c>
      <c r="Q44" s="126" t="str">
        <f t="shared" ca="1" si="23"/>
        <v/>
      </c>
      <c r="R44" s="126" t="str">
        <f t="shared" ca="1" si="23"/>
        <v/>
      </c>
      <c r="S44" s="126" t="str">
        <f t="shared" ca="1" si="23"/>
        <v/>
      </c>
      <c r="T44" s="126" t="str">
        <f t="shared" ca="1" si="23"/>
        <v/>
      </c>
      <c r="U44" s="126" t="str">
        <f t="shared" ca="1" si="23"/>
        <v/>
      </c>
      <c r="V44" s="126" t="str">
        <f t="shared" ca="1" si="27"/>
        <v/>
      </c>
      <c r="W44" s="128" t="str">
        <f t="shared" ca="1" si="13"/>
        <v/>
      </c>
      <c r="X44" s="285" t="str">
        <f t="shared" ca="1" si="24"/>
        <v/>
      </c>
      <c r="Y44" s="107" t="str">
        <f t="shared" ca="1" si="24"/>
        <v/>
      </c>
      <c r="Z44" s="128" t="str">
        <f t="shared" ca="1" si="15"/>
        <v/>
      </c>
      <c r="AA44" s="285" t="str">
        <f t="shared" ca="1" si="19"/>
        <v/>
      </c>
      <c r="AB44" s="107" t="str">
        <f t="shared" ca="1" si="19"/>
        <v/>
      </c>
      <c r="AC44" s="128" t="str">
        <f t="shared" ref="AC44:AR59" ca="1" si="28">IF(INDIRECT("Calc!R"&amp;ROW()&amp;"C"&amp;COLUMN()+1,0)=0,"",INDIRECT("Calc!R"&amp;ROW()&amp;"C"&amp;COLUMN()+1,0))</f>
        <v/>
      </c>
      <c r="AD44" s="285" t="str">
        <f t="shared" ref="AD44:AT59" ca="1" si="29">IF(INDIRECT("Calc!R"&amp;ROW()&amp;"C"&amp;COLUMN(),0)=0,"",INDIRECT("Calc!R"&amp;ROW()&amp;"C"&amp;COLUMN(),0))</f>
        <v/>
      </c>
      <c r="AE44" s="107" t="str">
        <f t="shared" ca="1" si="29"/>
        <v/>
      </c>
      <c r="AF44" s="128" t="str">
        <f t="shared" ca="1" si="28"/>
        <v/>
      </c>
      <c r="AG44" s="285" t="str">
        <f t="shared" ca="1" si="29"/>
        <v/>
      </c>
      <c r="AH44" s="107" t="str">
        <f t="shared" ca="1" si="29"/>
        <v/>
      </c>
      <c r="AI44" s="128" t="str">
        <f t="shared" ca="1" si="28"/>
        <v/>
      </c>
      <c r="AJ44" s="285" t="str">
        <f t="shared" ca="1" si="29"/>
        <v/>
      </c>
      <c r="AK44" s="107" t="str">
        <f t="shared" ca="1" si="29"/>
        <v/>
      </c>
      <c r="AL44" s="128" t="str">
        <f t="shared" ca="1" si="28"/>
        <v/>
      </c>
      <c r="AM44" s="285" t="str">
        <f t="shared" ca="1" si="29"/>
        <v/>
      </c>
      <c r="AN44" s="107" t="str">
        <f t="shared" ca="1" si="29"/>
        <v/>
      </c>
      <c r="AO44" s="128" t="str">
        <f t="shared" ca="1" si="28"/>
        <v/>
      </c>
      <c r="AP44" s="285" t="str">
        <f t="shared" ca="1" si="29"/>
        <v/>
      </c>
      <c r="AQ44" s="107" t="str">
        <f t="shared" ca="1" si="29"/>
        <v/>
      </c>
      <c r="AR44" s="128" t="str">
        <f t="shared" ca="1" si="28"/>
        <v/>
      </c>
      <c r="AS44" s="285" t="str">
        <f t="shared" ca="1" si="29"/>
        <v/>
      </c>
      <c r="AT44" s="107" t="str">
        <f t="shared" ca="1" si="29"/>
        <v/>
      </c>
      <c r="AU44" s="281" t="str">
        <f t="shared" ref="AU44" ca="1" si="30">IF(INDIRECT("Calc!R"&amp;ROW()&amp;"C"&amp;COLUMN(),0)=0,"",INDIRECT("Calc!R"&amp;ROW()&amp;"C"&amp;COLUMN(),0))</f>
        <v/>
      </c>
      <c r="AV44" s="130"/>
      <c r="AW44" s="106"/>
    </row>
    <row r="45" spans="1:49" s="131" customFormat="1" ht="30" customHeight="1" x14ac:dyDescent="0.25">
      <c r="A45" s="122" t="str">
        <f t="shared" ca="1" si="26"/>
        <v/>
      </c>
      <c r="B45" s="122" t="str">
        <f t="shared" ca="1" si="26"/>
        <v xml:space="preserve">  </v>
      </c>
      <c r="C45" s="123" t="str">
        <f t="shared" ca="1" si="26"/>
        <v/>
      </c>
      <c r="D45" s="124" t="str">
        <f t="shared" ca="1" si="26"/>
        <v/>
      </c>
      <c r="E45" s="125" t="str">
        <f t="shared" ca="1" si="26"/>
        <v/>
      </c>
      <c r="F45" s="126" t="str">
        <f t="shared" ca="1" si="26"/>
        <v/>
      </c>
      <c r="G45" s="126" t="str">
        <f t="shared" ca="1" si="26"/>
        <v/>
      </c>
      <c r="H45" s="126" t="str">
        <f t="shared" ca="1" si="26"/>
        <v/>
      </c>
      <c r="I45" s="126" t="str">
        <f t="shared" ca="1" si="26"/>
        <v/>
      </c>
      <c r="J45" s="126" t="str">
        <f t="shared" ca="1" si="26"/>
        <v/>
      </c>
      <c r="K45" s="126" t="str">
        <f t="shared" ca="1" si="26"/>
        <v/>
      </c>
      <c r="L45" s="126" t="str">
        <f t="shared" ca="1" si="26"/>
        <v/>
      </c>
      <c r="M45" s="126" t="str">
        <f t="shared" ca="1" si="26"/>
        <v/>
      </c>
      <c r="N45" s="126" t="str">
        <f t="shared" ca="1" si="26"/>
        <v/>
      </c>
      <c r="O45" s="127" t="str">
        <f t="shared" ca="1" si="26"/>
        <v/>
      </c>
      <c r="P45" s="126" t="str">
        <f t="shared" ref="P45:U60" ca="1" si="31">IF(INDIRECT("Calc!R"&amp;ROW()&amp;"C"&amp;COLUMN()+32,0)=0,"",INDIRECT("Calc!R"&amp;ROW()&amp;"C"&amp;COLUMN()+32,0))</f>
        <v/>
      </c>
      <c r="Q45" s="126" t="str">
        <f t="shared" ca="1" si="31"/>
        <v/>
      </c>
      <c r="R45" s="126" t="str">
        <f t="shared" ca="1" si="31"/>
        <v/>
      </c>
      <c r="S45" s="126" t="str">
        <f t="shared" ca="1" si="31"/>
        <v/>
      </c>
      <c r="T45" s="126" t="str">
        <f t="shared" ca="1" si="31"/>
        <v/>
      </c>
      <c r="U45" s="126" t="str">
        <f t="shared" ca="1" si="31"/>
        <v/>
      </c>
      <c r="V45" s="126" t="str">
        <f t="shared" ca="1" si="27"/>
        <v/>
      </c>
      <c r="W45" s="128" t="str">
        <f t="shared" ca="1" si="13"/>
        <v/>
      </c>
      <c r="X45" s="285" t="str">
        <f t="shared" ca="1" si="27"/>
        <v/>
      </c>
      <c r="Y45" s="107" t="str">
        <f t="shared" ca="1" si="27"/>
        <v/>
      </c>
      <c r="Z45" s="128" t="str">
        <f t="shared" ca="1" si="15"/>
        <v/>
      </c>
      <c r="AA45" s="285" t="str">
        <f t="shared" ca="1" si="19"/>
        <v/>
      </c>
      <c r="AB45" s="107" t="str">
        <f t="shared" ca="1" si="19"/>
        <v/>
      </c>
      <c r="AC45" s="128" t="str">
        <f t="shared" ca="1" si="28"/>
        <v/>
      </c>
      <c r="AD45" s="285" t="str">
        <f t="shared" ca="1" si="29"/>
        <v/>
      </c>
      <c r="AE45" s="107" t="str">
        <f t="shared" ca="1" si="29"/>
        <v/>
      </c>
      <c r="AF45" s="128" t="str">
        <f t="shared" ca="1" si="28"/>
        <v/>
      </c>
      <c r="AG45" s="285" t="str">
        <f t="shared" ca="1" si="29"/>
        <v/>
      </c>
      <c r="AH45" s="107" t="str">
        <f t="shared" ca="1" si="29"/>
        <v/>
      </c>
      <c r="AI45" s="128" t="str">
        <f t="shared" ca="1" si="28"/>
        <v/>
      </c>
      <c r="AJ45" s="285" t="str">
        <f t="shared" ca="1" si="29"/>
        <v/>
      </c>
      <c r="AK45" s="107" t="str">
        <f t="shared" ca="1" si="29"/>
        <v/>
      </c>
      <c r="AL45" s="128" t="str">
        <f t="shared" ca="1" si="28"/>
        <v/>
      </c>
      <c r="AM45" s="285" t="str">
        <f t="shared" ca="1" si="29"/>
        <v/>
      </c>
      <c r="AN45" s="107" t="str">
        <f t="shared" ca="1" si="29"/>
        <v/>
      </c>
      <c r="AO45" s="128" t="str">
        <f t="shared" ca="1" si="28"/>
        <v/>
      </c>
      <c r="AP45" s="285" t="str">
        <f t="shared" ca="1" si="29"/>
        <v/>
      </c>
      <c r="AQ45" s="107" t="str">
        <f t="shared" ca="1" si="29"/>
        <v/>
      </c>
      <c r="AR45" s="128" t="str">
        <f t="shared" ca="1" si="28"/>
        <v/>
      </c>
      <c r="AS45" s="285" t="str">
        <f t="shared" ca="1" si="29"/>
        <v/>
      </c>
      <c r="AT45" s="107" t="str">
        <f t="shared" ca="1" si="29"/>
        <v/>
      </c>
      <c r="AU45" s="281" t="str">
        <f t="shared" ref="AU45:AU63" ca="1" si="32">IF(INDIRECT("Calc!R"&amp;ROW()&amp;"C"&amp;COLUMN(),0)=0,"",INDIRECT("Calc!R"&amp;ROW()&amp;"C"&amp;COLUMN(),0))</f>
        <v/>
      </c>
      <c r="AV45" s="130"/>
      <c r="AW45" s="106"/>
    </row>
    <row r="46" spans="1:49" s="131" customFormat="1" ht="30" customHeight="1" x14ac:dyDescent="0.25">
      <c r="A46" s="122" t="str">
        <f t="shared" ca="1" si="26"/>
        <v/>
      </c>
      <c r="B46" s="122" t="str">
        <f t="shared" ca="1" si="26"/>
        <v xml:space="preserve">  </v>
      </c>
      <c r="C46" s="123" t="str">
        <f t="shared" ca="1" si="26"/>
        <v/>
      </c>
      <c r="D46" s="124" t="str">
        <f t="shared" ca="1" si="26"/>
        <v/>
      </c>
      <c r="E46" s="125" t="str">
        <f t="shared" ca="1" si="26"/>
        <v/>
      </c>
      <c r="F46" s="126" t="str">
        <f t="shared" ca="1" si="26"/>
        <v/>
      </c>
      <c r="G46" s="126" t="str">
        <f t="shared" ca="1" si="26"/>
        <v/>
      </c>
      <c r="H46" s="126" t="str">
        <f t="shared" ca="1" si="26"/>
        <v/>
      </c>
      <c r="I46" s="126" t="str">
        <f t="shared" ca="1" si="26"/>
        <v/>
      </c>
      <c r="J46" s="126" t="str">
        <f t="shared" ca="1" si="26"/>
        <v/>
      </c>
      <c r="K46" s="126" t="str">
        <f t="shared" ca="1" si="26"/>
        <v/>
      </c>
      <c r="L46" s="126" t="str">
        <f t="shared" ca="1" si="26"/>
        <v/>
      </c>
      <c r="M46" s="126" t="str">
        <f t="shared" ca="1" si="26"/>
        <v/>
      </c>
      <c r="N46" s="126" t="str">
        <f t="shared" ca="1" si="26"/>
        <v/>
      </c>
      <c r="O46" s="127" t="str">
        <f t="shared" ca="1" si="26"/>
        <v/>
      </c>
      <c r="P46" s="126" t="str">
        <f t="shared" ca="1" si="31"/>
        <v/>
      </c>
      <c r="Q46" s="126" t="str">
        <f t="shared" ca="1" si="31"/>
        <v/>
      </c>
      <c r="R46" s="126" t="str">
        <f t="shared" ca="1" si="31"/>
        <v/>
      </c>
      <c r="S46" s="126" t="str">
        <f t="shared" ca="1" si="31"/>
        <v/>
      </c>
      <c r="T46" s="126" t="str">
        <f t="shared" ca="1" si="31"/>
        <v/>
      </c>
      <c r="U46" s="126" t="str">
        <f t="shared" ca="1" si="31"/>
        <v/>
      </c>
      <c r="V46" s="126" t="str">
        <f t="shared" ca="1" si="27"/>
        <v/>
      </c>
      <c r="W46" s="128" t="str">
        <f t="shared" ca="1" si="13"/>
        <v/>
      </c>
      <c r="X46" s="285" t="str">
        <f t="shared" ca="1" si="27"/>
        <v/>
      </c>
      <c r="Y46" s="107" t="str">
        <f t="shared" ca="1" si="27"/>
        <v/>
      </c>
      <c r="Z46" s="128" t="str">
        <f t="shared" ca="1" si="15"/>
        <v/>
      </c>
      <c r="AA46" s="285" t="str">
        <f t="shared" ca="1" si="19"/>
        <v/>
      </c>
      <c r="AB46" s="107" t="str">
        <f t="shared" ca="1" si="19"/>
        <v/>
      </c>
      <c r="AC46" s="128" t="str">
        <f t="shared" ca="1" si="28"/>
        <v/>
      </c>
      <c r="AD46" s="285" t="str">
        <f t="shared" ca="1" si="29"/>
        <v/>
      </c>
      <c r="AE46" s="107" t="str">
        <f t="shared" ca="1" si="29"/>
        <v/>
      </c>
      <c r="AF46" s="128" t="str">
        <f t="shared" ca="1" si="28"/>
        <v/>
      </c>
      <c r="AG46" s="285" t="str">
        <f t="shared" ca="1" si="29"/>
        <v/>
      </c>
      <c r="AH46" s="107" t="str">
        <f t="shared" ca="1" si="29"/>
        <v/>
      </c>
      <c r="AI46" s="128" t="str">
        <f t="shared" ca="1" si="28"/>
        <v/>
      </c>
      <c r="AJ46" s="285" t="str">
        <f t="shared" ca="1" si="29"/>
        <v/>
      </c>
      <c r="AK46" s="107" t="str">
        <f t="shared" ca="1" si="29"/>
        <v/>
      </c>
      <c r="AL46" s="128" t="str">
        <f t="shared" ca="1" si="28"/>
        <v/>
      </c>
      <c r="AM46" s="285" t="str">
        <f t="shared" ca="1" si="29"/>
        <v/>
      </c>
      <c r="AN46" s="107" t="str">
        <f t="shared" ca="1" si="29"/>
        <v/>
      </c>
      <c r="AO46" s="128" t="str">
        <f t="shared" ca="1" si="28"/>
        <v/>
      </c>
      <c r="AP46" s="285" t="str">
        <f t="shared" ca="1" si="29"/>
        <v/>
      </c>
      <c r="AQ46" s="107" t="str">
        <f t="shared" ca="1" si="29"/>
        <v/>
      </c>
      <c r="AR46" s="128" t="str">
        <f t="shared" ca="1" si="28"/>
        <v/>
      </c>
      <c r="AS46" s="285" t="str">
        <f t="shared" ca="1" si="29"/>
        <v/>
      </c>
      <c r="AT46" s="107" t="str">
        <f t="shared" ca="1" si="29"/>
        <v/>
      </c>
      <c r="AU46" s="281" t="str">
        <f t="shared" ca="1" si="32"/>
        <v/>
      </c>
      <c r="AV46" s="130"/>
      <c r="AW46" s="106"/>
    </row>
    <row r="47" spans="1:49" s="131" customFormat="1" ht="30" customHeight="1" x14ac:dyDescent="0.25">
      <c r="A47" s="122" t="str">
        <f t="shared" ca="1" si="26"/>
        <v/>
      </c>
      <c r="B47" s="122" t="str">
        <f t="shared" ca="1" si="26"/>
        <v xml:space="preserve">  </v>
      </c>
      <c r="C47" s="123" t="str">
        <f t="shared" ca="1" si="26"/>
        <v/>
      </c>
      <c r="D47" s="124" t="str">
        <f t="shared" ca="1" si="26"/>
        <v/>
      </c>
      <c r="E47" s="125" t="str">
        <f t="shared" ca="1" si="26"/>
        <v/>
      </c>
      <c r="F47" s="126" t="str">
        <f t="shared" ca="1" si="26"/>
        <v/>
      </c>
      <c r="G47" s="126" t="str">
        <f t="shared" ca="1" si="26"/>
        <v/>
      </c>
      <c r="H47" s="126" t="str">
        <f t="shared" ca="1" si="26"/>
        <v/>
      </c>
      <c r="I47" s="126" t="str">
        <f t="shared" ca="1" si="26"/>
        <v/>
      </c>
      <c r="J47" s="126" t="str">
        <f t="shared" ca="1" si="26"/>
        <v/>
      </c>
      <c r="K47" s="126" t="str">
        <f t="shared" ca="1" si="26"/>
        <v/>
      </c>
      <c r="L47" s="126" t="str">
        <f t="shared" ca="1" si="26"/>
        <v/>
      </c>
      <c r="M47" s="126" t="str">
        <f t="shared" ca="1" si="26"/>
        <v/>
      </c>
      <c r="N47" s="126" t="str">
        <f t="shared" ca="1" si="26"/>
        <v/>
      </c>
      <c r="O47" s="127" t="str">
        <f t="shared" ca="1" si="26"/>
        <v/>
      </c>
      <c r="P47" s="126" t="str">
        <f t="shared" ca="1" si="31"/>
        <v/>
      </c>
      <c r="Q47" s="126" t="str">
        <f t="shared" ca="1" si="31"/>
        <v/>
      </c>
      <c r="R47" s="126" t="str">
        <f t="shared" ca="1" si="31"/>
        <v/>
      </c>
      <c r="S47" s="126" t="str">
        <f t="shared" ca="1" si="31"/>
        <v/>
      </c>
      <c r="T47" s="126" t="str">
        <f t="shared" ca="1" si="31"/>
        <v/>
      </c>
      <c r="U47" s="126" t="str">
        <f t="shared" ca="1" si="31"/>
        <v/>
      </c>
      <c r="V47" s="126" t="str">
        <f t="shared" ca="1" si="27"/>
        <v/>
      </c>
      <c r="W47" s="128" t="str">
        <f t="shared" ca="1" si="13"/>
        <v/>
      </c>
      <c r="X47" s="285" t="str">
        <f t="shared" ca="1" si="27"/>
        <v/>
      </c>
      <c r="Y47" s="107" t="str">
        <f t="shared" ca="1" si="27"/>
        <v/>
      </c>
      <c r="Z47" s="128" t="str">
        <f t="shared" ca="1" si="15"/>
        <v/>
      </c>
      <c r="AA47" s="285" t="str">
        <f t="shared" ca="1" si="19"/>
        <v/>
      </c>
      <c r="AB47" s="107" t="str">
        <f t="shared" ca="1" si="19"/>
        <v/>
      </c>
      <c r="AC47" s="128" t="str">
        <f t="shared" ca="1" si="28"/>
        <v/>
      </c>
      <c r="AD47" s="285" t="str">
        <f t="shared" ca="1" si="29"/>
        <v/>
      </c>
      <c r="AE47" s="107" t="str">
        <f t="shared" ca="1" si="29"/>
        <v/>
      </c>
      <c r="AF47" s="128" t="str">
        <f t="shared" ca="1" si="28"/>
        <v/>
      </c>
      <c r="AG47" s="285" t="str">
        <f t="shared" ca="1" si="29"/>
        <v/>
      </c>
      <c r="AH47" s="107" t="str">
        <f t="shared" ca="1" si="29"/>
        <v/>
      </c>
      <c r="AI47" s="128" t="str">
        <f t="shared" ca="1" si="28"/>
        <v/>
      </c>
      <c r="AJ47" s="285" t="str">
        <f t="shared" ca="1" si="29"/>
        <v/>
      </c>
      <c r="AK47" s="107" t="str">
        <f t="shared" ca="1" si="29"/>
        <v/>
      </c>
      <c r="AL47" s="128" t="str">
        <f t="shared" ca="1" si="28"/>
        <v/>
      </c>
      <c r="AM47" s="285" t="str">
        <f t="shared" ca="1" si="29"/>
        <v/>
      </c>
      <c r="AN47" s="107" t="str">
        <f t="shared" ca="1" si="29"/>
        <v/>
      </c>
      <c r="AO47" s="128" t="str">
        <f t="shared" ca="1" si="28"/>
        <v/>
      </c>
      <c r="AP47" s="285" t="str">
        <f t="shared" ca="1" si="29"/>
        <v/>
      </c>
      <c r="AQ47" s="107" t="str">
        <f t="shared" ca="1" si="29"/>
        <v/>
      </c>
      <c r="AR47" s="128" t="str">
        <f t="shared" ca="1" si="28"/>
        <v/>
      </c>
      <c r="AS47" s="285" t="str">
        <f t="shared" ca="1" si="29"/>
        <v/>
      </c>
      <c r="AT47" s="107" t="str">
        <f t="shared" ca="1" si="29"/>
        <v/>
      </c>
      <c r="AU47" s="281" t="str">
        <f t="shared" ca="1" si="32"/>
        <v/>
      </c>
      <c r="AV47" s="130"/>
      <c r="AW47" s="106"/>
    </row>
    <row r="48" spans="1:49" s="131" customFormat="1" ht="30" customHeight="1" x14ac:dyDescent="0.25">
      <c r="A48" s="122" t="str">
        <f t="shared" ca="1" si="26"/>
        <v/>
      </c>
      <c r="B48" s="122" t="str">
        <f t="shared" ca="1" si="26"/>
        <v xml:space="preserve">  </v>
      </c>
      <c r="C48" s="123" t="str">
        <f t="shared" ca="1" si="26"/>
        <v/>
      </c>
      <c r="D48" s="124" t="str">
        <f t="shared" ca="1" si="26"/>
        <v/>
      </c>
      <c r="E48" s="125" t="str">
        <f t="shared" ca="1" si="26"/>
        <v/>
      </c>
      <c r="F48" s="126" t="str">
        <f t="shared" ca="1" si="26"/>
        <v/>
      </c>
      <c r="G48" s="126" t="str">
        <f t="shared" ca="1" si="26"/>
        <v/>
      </c>
      <c r="H48" s="126" t="str">
        <f t="shared" ca="1" si="26"/>
        <v/>
      </c>
      <c r="I48" s="126" t="str">
        <f t="shared" ca="1" si="26"/>
        <v/>
      </c>
      <c r="J48" s="126" t="str">
        <f t="shared" ca="1" si="26"/>
        <v/>
      </c>
      <c r="K48" s="126" t="str">
        <f t="shared" ca="1" si="26"/>
        <v/>
      </c>
      <c r="L48" s="126" t="str">
        <f t="shared" ca="1" si="26"/>
        <v/>
      </c>
      <c r="M48" s="126" t="str">
        <f t="shared" ca="1" si="26"/>
        <v/>
      </c>
      <c r="N48" s="126" t="str">
        <f t="shared" ca="1" si="26"/>
        <v/>
      </c>
      <c r="O48" s="127" t="str">
        <f t="shared" ca="1" si="26"/>
        <v/>
      </c>
      <c r="P48" s="126" t="str">
        <f t="shared" ca="1" si="31"/>
        <v/>
      </c>
      <c r="Q48" s="126" t="str">
        <f t="shared" ca="1" si="31"/>
        <v/>
      </c>
      <c r="R48" s="126" t="str">
        <f t="shared" ca="1" si="31"/>
        <v/>
      </c>
      <c r="S48" s="126" t="str">
        <f t="shared" ca="1" si="31"/>
        <v/>
      </c>
      <c r="T48" s="126" t="str">
        <f t="shared" ca="1" si="31"/>
        <v/>
      </c>
      <c r="U48" s="126" t="str">
        <f t="shared" ca="1" si="31"/>
        <v/>
      </c>
      <c r="V48" s="126" t="str">
        <f t="shared" ca="1" si="27"/>
        <v/>
      </c>
      <c r="W48" s="128" t="str">
        <f t="shared" ca="1" si="13"/>
        <v/>
      </c>
      <c r="X48" s="285" t="str">
        <f t="shared" ref="X48:AM100" ca="1" si="33">IF(INDIRECT("Calc!R"&amp;ROW()&amp;"C"&amp;COLUMN(),0)=0,"",INDIRECT("Calc!R"&amp;ROW()&amp;"C"&amp;COLUMN(),0))</f>
        <v/>
      </c>
      <c r="Y48" s="107" t="str">
        <f t="shared" ca="1" si="33"/>
        <v/>
      </c>
      <c r="Z48" s="128" t="str">
        <f t="shared" ca="1" si="15"/>
        <v/>
      </c>
      <c r="AA48" s="285" t="str">
        <f t="shared" ca="1" si="33"/>
        <v/>
      </c>
      <c r="AB48" s="107" t="str">
        <f t="shared" ca="1" si="33"/>
        <v/>
      </c>
      <c r="AC48" s="128" t="str">
        <f t="shared" ca="1" si="28"/>
        <v/>
      </c>
      <c r="AD48" s="285" t="str">
        <f t="shared" ca="1" si="33"/>
        <v/>
      </c>
      <c r="AE48" s="107" t="str">
        <f t="shared" ca="1" si="33"/>
        <v/>
      </c>
      <c r="AF48" s="128" t="str">
        <f t="shared" ca="1" si="28"/>
        <v/>
      </c>
      <c r="AG48" s="285" t="str">
        <f t="shared" ca="1" si="33"/>
        <v/>
      </c>
      <c r="AH48" s="107" t="str">
        <f t="shared" ca="1" si="33"/>
        <v/>
      </c>
      <c r="AI48" s="128" t="str">
        <f t="shared" ca="1" si="28"/>
        <v/>
      </c>
      <c r="AJ48" s="285" t="str">
        <f t="shared" ca="1" si="33"/>
        <v/>
      </c>
      <c r="AK48" s="107" t="str">
        <f t="shared" ca="1" si="33"/>
        <v/>
      </c>
      <c r="AL48" s="128" t="str">
        <f t="shared" ca="1" si="28"/>
        <v/>
      </c>
      <c r="AM48" s="285" t="str">
        <f t="shared" ca="1" si="33"/>
        <v/>
      </c>
      <c r="AN48" s="107" t="str">
        <f t="shared" ca="1" si="29"/>
        <v/>
      </c>
      <c r="AO48" s="128" t="str">
        <f t="shared" ca="1" si="28"/>
        <v/>
      </c>
      <c r="AP48" s="285" t="str">
        <f t="shared" ca="1" si="29"/>
        <v/>
      </c>
      <c r="AQ48" s="107" t="str">
        <f t="shared" ca="1" si="29"/>
        <v/>
      </c>
      <c r="AR48" s="128" t="str">
        <f t="shared" ca="1" si="28"/>
        <v/>
      </c>
      <c r="AS48" s="285" t="str">
        <f t="shared" ca="1" si="29"/>
        <v/>
      </c>
      <c r="AT48" s="107" t="str">
        <f t="shared" ca="1" si="29"/>
        <v/>
      </c>
      <c r="AU48" s="281" t="str">
        <f t="shared" ca="1" si="32"/>
        <v/>
      </c>
      <c r="AV48" s="130"/>
      <c r="AW48" s="106"/>
    </row>
    <row r="49" spans="1:49" s="131" customFormat="1" ht="30" customHeight="1" x14ac:dyDescent="0.25">
      <c r="A49" s="122" t="str">
        <f t="shared" ca="1" si="26"/>
        <v/>
      </c>
      <c r="B49" s="122" t="str">
        <f t="shared" ca="1" si="26"/>
        <v xml:space="preserve">  </v>
      </c>
      <c r="C49" s="123" t="str">
        <f t="shared" ca="1" si="26"/>
        <v/>
      </c>
      <c r="D49" s="124" t="str">
        <f t="shared" ca="1" si="26"/>
        <v/>
      </c>
      <c r="E49" s="125" t="str">
        <f t="shared" ca="1" si="26"/>
        <v/>
      </c>
      <c r="F49" s="126" t="str">
        <f t="shared" ca="1" si="26"/>
        <v/>
      </c>
      <c r="G49" s="126" t="str">
        <f t="shared" ca="1" si="26"/>
        <v/>
      </c>
      <c r="H49" s="126" t="str">
        <f t="shared" ca="1" si="26"/>
        <v/>
      </c>
      <c r="I49" s="126" t="str">
        <f t="shared" ca="1" si="26"/>
        <v/>
      </c>
      <c r="J49" s="126" t="str">
        <f t="shared" ca="1" si="26"/>
        <v/>
      </c>
      <c r="K49" s="126" t="str">
        <f t="shared" ca="1" si="26"/>
        <v/>
      </c>
      <c r="L49" s="126" t="str">
        <f t="shared" ca="1" si="26"/>
        <v/>
      </c>
      <c r="M49" s="126" t="str">
        <f t="shared" ca="1" si="26"/>
        <v/>
      </c>
      <c r="N49" s="126" t="str">
        <f t="shared" ca="1" si="26"/>
        <v/>
      </c>
      <c r="O49" s="127" t="str">
        <f t="shared" ca="1" si="26"/>
        <v/>
      </c>
      <c r="P49" s="126" t="str">
        <f t="shared" ca="1" si="31"/>
        <v/>
      </c>
      <c r="Q49" s="126" t="str">
        <f t="shared" ca="1" si="31"/>
        <v/>
      </c>
      <c r="R49" s="126" t="str">
        <f t="shared" ca="1" si="31"/>
        <v/>
      </c>
      <c r="S49" s="126" t="str">
        <f t="shared" ca="1" si="31"/>
        <v/>
      </c>
      <c r="T49" s="126" t="str">
        <f t="shared" ca="1" si="31"/>
        <v/>
      </c>
      <c r="U49" s="126" t="str">
        <f t="shared" ca="1" si="31"/>
        <v/>
      </c>
      <c r="V49" s="126" t="str">
        <f t="shared" ca="1" si="27"/>
        <v/>
      </c>
      <c r="W49" s="128" t="str">
        <f t="shared" ca="1" si="13"/>
        <v/>
      </c>
      <c r="X49" s="285" t="str">
        <f t="shared" ref="X49:Y64" ca="1" si="34">IF(INDIRECT("Calc!R"&amp;ROW()&amp;"C"&amp;COLUMN(),0)=0,"",INDIRECT("Calc!R"&amp;ROW()&amp;"C"&amp;COLUMN(),0))</f>
        <v/>
      </c>
      <c r="Y49" s="107" t="str">
        <f t="shared" ca="1" si="34"/>
        <v/>
      </c>
      <c r="Z49" s="128" t="str">
        <f t="shared" ca="1" si="15"/>
        <v/>
      </c>
      <c r="AA49" s="285" t="str">
        <f t="shared" ca="1" si="33"/>
        <v/>
      </c>
      <c r="AB49" s="107" t="str">
        <f t="shared" ca="1" si="33"/>
        <v/>
      </c>
      <c r="AC49" s="128" t="str">
        <f t="shared" ca="1" si="28"/>
        <v/>
      </c>
      <c r="AD49" s="285" t="str">
        <f t="shared" ca="1" si="33"/>
        <v/>
      </c>
      <c r="AE49" s="107" t="str">
        <f t="shared" ca="1" si="33"/>
        <v/>
      </c>
      <c r="AF49" s="128" t="str">
        <f t="shared" ca="1" si="28"/>
        <v/>
      </c>
      <c r="AG49" s="285" t="str">
        <f t="shared" ca="1" si="33"/>
        <v/>
      </c>
      <c r="AH49" s="107" t="str">
        <f t="shared" ca="1" si="33"/>
        <v/>
      </c>
      <c r="AI49" s="128" t="str">
        <f t="shared" ca="1" si="28"/>
        <v/>
      </c>
      <c r="AJ49" s="285" t="str">
        <f t="shared" ca="1" si="33"/>
        <v/>
      </c>
      <c r="AK49" s="107" t="str">
        <f t="shared" ca="1" si="33"/>
        <v/>
      </c>
      <c r="AL49" s="128" t="str">
        <f t="shared" ca="1" si="28"/>
        <v/>
      </c>
      <c r="AM49" s="285" t="str">
        <f t="shared" ca="1" si="33"/>
        <v/>
      </c>
      <c r="AN49" s="107" t="str">
        <f t="shared" ca="1" si="29"/>
        <v/>
      </c>
      <c r="AO49" s="128" t="str">
        <f t="shared" ca="1" si="28"/>
        <v/>
      </c>
      <c r="AP49" s="285" t="str">
        <f t="shared" ca="1" si="29"/>
        <v/>
      </c>
      <c r="AQ49" s="107" t="str">
        <f t="shared" ca="1" si="29"/>
        <v/>
      </c>
      <c r="AR49" s="128" t="str">
        <f t="shared" ca="1" si="28"/>
        <v/>
      </c>
      <c r="AS49" s="285" t="str">
        <f t="shared" ca="1" si="29"/>
        <v/>
      </c>
      <c r="AT49" s="107" t="str">
        <f t="shared" ca="1" si="29"/>
        <v/>
      </c>
      <c r="AU49" s="281" t="str">
        <f t="shared" ca="1" si="32"/>
        <v/>
      </c>
      <c r="AV49" s="130"/>
      <c r="AW49" s="106"/>
    </row>
    <row r="50" spans="1:49" s="131" customFormat="1" ht="30" customHeight="1" x14ac:dyDescent="0.25">
      <c r="A50" s="122" t="str">
        <f t="shared" ca="1" si="26"/>
        <v/>
      </c>
      <c r="B50" s="122" t="str">
        <f t="shared" ca="1" si="26"/>
        <v xml:space="preserve">  </v>
      </c>
      <c r="C50" s="123" t="str">
        <f t="shared" ca="1" si="26"/>
        <v/>
      </c>
      <c r="D50" s="124" t="str">
        <f t="shared" ca="1" si="26"/>
        <v/>
      </c>
      <c r="E50" s="125" t="str">
        <f t="shared" ca="1" si="26"/>
        <v/>
      </c>
      <c r="F50" s="126" t="str">
        <f t="shared" ca="1" si="26"/>
        <v/>
      </c>
      <c r="G50" s="126" t="str">
        <f t="shared" ca="1" si="26"/>
        <v/>
      </c>
      <c r="H50" s="126" t="str">
        <f t="shared" ca="1" si="26"/>
        <v/>
      </c>
      <c r="I50" s="126" t="str">
        <f t="shared" ca="1" si="26"/>
        <v/>
      </c>
      <c r="J50" s="126" t="str">
        <f t="shared" ca="1" si="26"/>
        <v/>
      </c>
      <c r="K50" s="126" t="str">
        <f t="shared" ca="1" si="26"/>
        <v/>
      </c>
      <c r="L50" s="126" t="str">
        <f t="shared" ca="1" si="26"/>
        <v/>
      </c>
      <c r="M50" s="126" t="str">
        <f t="shared" ca="1" si="26"/>
        <v/>
      </c>
      <c r="N50" s="126" t="str">
        <f t="shared" ca="1" si="26"/>
        <v/>
      </c>
      <c r="O50" s="127" t="str">
        <f t="shared" ca="1" si="26"/>
        <v/>
      </c>
      <c r="P50" s="126" t="str">
        <f t="shared" ca="1" si="31"/>
        <v/>
      </c>
      <c r="Q50" s="126" t="str">
        <f t="shared" ca="1" si="31"/>
        <v/>
      </c>
      <c r="R50" s="126" t="str">
        <f t="shared" ca="1" si="31"/>
        <v/>
      </c>
      <c r="S50" s="126" t="str">
        <f t="shared" ca="1" si="31"/>
        <v/>
      </c>
      <c r="T50" s="126" t="str">
        <f t="shared" ca="1" si="31"/>
        <v/>
      </c>
      <c r="U50" s="126" t="str">
        <f t="shared" ca="1" si="31"/>
        <v/>
      </c>
      <c r="V50" s="126" t="str">
        <f t="shared" ca="1" si="27"/>
        <v/>
      </c>
      <c r="W50" s="128" t="str">
        <f t="shared" ca="1" si="13"/>
        <v/>
      </c>
      <c r="X50" s="285" t="str">
        <f t="shared" ca="1" si="34"/>
        <v/>
      </c>
      <c r="Y50" s="107" t="str">
        <f t="shared" ca="1" si="34"/>
        <v/>
      </c>
      <c r="Z50" s="128" t="str">
        <f t="shared" ca="1" si="15"/>
        <v/>
      </c>
      <c r="AA50" s="285" t="str">
        <f t="shared" ca="1" si="33"/>
        <v/>
      </c>
      <c r="AB50" s="107" t="str">
        <f t="shared" ca="1" si="33"/>
        <v/>
      </c>
      <c r="AC50" s="128" t="str">
        <f t="shared" ca="1" si="28"/>
        <v/>
      </c>
      <c r="AD50" s="285" t="str">
        <f t="shared" ca="1" si="29"/>
        <v/>
      </c>
      <c r="AE50" s="107" t="str">
        <f t="shared" ca="1" si="29"/>
        <v/>
      </c>
      <c r="AF50" s="128" t="str">
        <f t="shared" ca="1" si="28"/>
        <v/>
      </c>
      <c r="AG50" s="285" t="str">
        <f t="shared" ca="1" si="29"/>
        <v/>
      </c>
      <c r="AH50" s="107" t="str">
        <f t="shared" ca="1" si="29"/>
        <v/>
      </c>
      <c r="AI50" s="128" t="str">
        <f t="shared" ca="1" si="28"/>
        <v/>
      </c>
      <c r="AJ50" s="285" t="str">
        <f t="shared" ca="1" si="29"/>
        <v/>
      </c>
      <c r="AK50" s="107" t="str">
        <f t="shared" ca="1" si="29"/>
        <v/>
      </c>
      <c r="AL50" s="128" t="str">
        <f t="shared" ca="1" si="28"/>
        <v/>
      </c>
      <c r="AM50" s="285" t="str">
        <f t="shared" ca="1" si="29"/>
        <v/>
      </c>
      <c r="AN50" s="107" t="str">
        <f t="shared" ca="1" si="29"/>
        <v/>
      </c>
      <c r="AO50" s="128" t="str">
        <f t="shared" ca="1" si="28"/>
        <v/>
      </c>
      <c r="AP50" s="285" t="str">
        <f t="shared" ca="1" si="29"/>
        <v/>
      </c>
      <c r="AQ50" s="107" t="str">
        <f t="shared" ca="1" si="29"/>
        <v/>
      </c>
      <c r="AR50" s="128" t="str">
        <f t="shared" ca="1" si="28"/>
        <v/>
      </c>
      <c r="AS50" s="285" t="str">
        <f t="shared" ca="1" si="29"/>
        <v/>
      </c>
      <c r="AT50" s="107" t="str">
        <f t="shared" ca="1" si="29"/>
        <v/>
      </c>
      <c r="AU50" s="281" t="str">
        <f t="shared" ca="1" si="32"/>
        <v/>
      </c>
      <c r="AV50" s="130"/>
      <c r="AW50" s="106"/>
    </row>
    <row r="51" spans="1:49" s="131" customFormat="1" ht="30" customHeight="1" x14ac:dyDescent="0.25">
      <c r="A51" s="122" t="str">
        <f t="shared" ca="1" si="26"/>
        <v/>
      </c>
      <c r="B51" s="122" t="str">
        <f t="shared" ca="1" si="26"/>
        <v xml:space="preserve">  </v>
      </c>
      <c r="C51" s="123" t="str">
        <f t="shared" ca="1" si="26"/>
        <v/>
      </c>
      <c r="D51" s="124" t="str">
        <f t="shared" ca="1" si="26"/>
        <v/>
      </c>
      <c r="E51" s="125" t="str">
        <f t="shared" ca="1" si="26"/>
        <v/>
      </c>
      <c r="F51" s="126" t="str">
        <f t="shared" ca="1" si="26"/>
        <v/>
      </c>
      <c r="G51" s="126" t="str">
        <f t="shared" ca="1" si="26"/>
        <v/>
      </c>
      <c r="H51" s="126" t="str">
        <f t="shared" ca="1" si="26"/>
        <v/>
      </c>
      <c r="I51" s="126" t="str">
        <f t="shared" ca="1" si="26"/>
        <v/>
      </c>
      <c r="J51" s="126" t="str">
        <f t="shared" ca="1" si="26"/>
        <v/>
      </c>
      <c r="K51" s="126" t="str">
        <f t="shared" ca="1" si="26"/>
        <v/>
      </c>
      <c r="L51" s="126" t="str">
        <f t="shared" ca="1" si="26"/>
        <v/>
      </c>
      <c r="M51" s="126" t="str">
        <f t="shared" ca="1" si="26"/>
        <v/>
      </c>
      <c r="N51" s="126" t="str">
        <f t="shared" ca="1" si="26"/>
        <v/>
      </c>
      <c r="O51" s="127" t="str">
        <f t="shared" ca="1" si="26"/>
        <v/>
      </c>
      <c r="P51" s="126" t="str">
        <f t="shared" ca="1" si="31"/>
        <v/>
      </c>
      <c r="Q51" s="126" t="str">
        <f t="shared" ca="1" si="31"/>
        <v/>
      </c>
      <c r="R51" s="126" t="str">
        <f t="shared" ca="1" si="31"/>
        <v/>
      </c>
      <c r="S51" s="126" t="str">
        <f t="shared" ca="1" si="31"/>
        <v/>
      </c>
      <c r="T51" s="126" t="str">
        <f t="shared" ca="1" si="31"/>
        <v/>
      </c>
      <c r="U51" s="126" t="str">
        <f t="shared" ca="1" si="31"/>
        <v/>
      </c>
      <c r="V51" s="126" t="str">
        <f t="shared" ca="1" si="27"/>
        <v/>
      </c>
      <c r="W51" s="128" t="str">
        <f t="shared" ca="1" si="13"/>
        <v/>
      </c>
      <c r="X51" s="285" t="str">
        <f t="shared" ca="1" si="34"/>
        <v/>
      </c>
      <c r="Y51" s="107" t="str">
        <f t="shared" ca="1" si="34"/>
        <v/>
      </c>
      <c r="Z51" s="128" t="str">
        <f t="shared" ca="1" si="15"/>
        <v/>
      </c>
      <c r="AA51" s="285" t="str">
        <f t="shared" ca="1" si="33"/>
        <v/>
      </c>
      <c r="AB51" s="107" t="str">
        <f t="shared" ca="1" si="33"/>
        <v/>
      </c>
      <c r="AC51" s="128" t="str">
        <f t="shared" ca="1" si="28"/>
        <v/>
      </c>
      <c r="AD51" s="285" t="str">
        <f t="shared" ca="1" si="29"/>
        <v/>
      </c>
      <c r="AE51" s="107" t="str">
        <f t="shared" ca="1" si="29"/>
        <v/>
      </c>
      <c r="AF51" s="128" t="str">
        <f t="shared" ca="1" si="28"/>
        <v/>
      </c>
      <c r="AG51" s="285" t="str">
        <f t="shared" ca="1" si="29"/>
        <v/>
      </c>
      <c r="AH51" s="107" t="str">
        <f t="shared" ca="1" si="29"/>
        <v/>
      </c>
      <c r="AI51" s="128" t="str">
        <f t="shared" ca="1" si="28"/>
        <v/>
      </c>
      <c r="AJ51" s="285" t="str">
        <f t="shared" ca="1" si="29"/>
        <v/>
      </c>
      <c r="AK51" s="107" t="str">
        <f t="shared" ca="1" si="29"/>
        <v/>
      </c>
      <c r="AL51" s="128" t="str">
        <f t="shared" ca="1" si="28"/>
        <v/>
      </c>
      <c r="AM51" s="285" t="str">
        <f t="shared" ca="1" si="29"/>
        <v/>
      </c>
      <c r="AN51" s="107" t="str">
        <f t="shared" ca="1" si="29"/>
        <v/>
      </c>
      <c r="AO51" s="128" t="str">
        <f t="shared" ca="1" si="28"/>
        <v/>
      </c>
      <c r="AP51" s="285" t="str">
        <f t="shared" ca="1" si="29"/>
        <v/>
      </c>
      <c r="AQ51" s="107" t="str">
        <f t="shared" ca="1" si="29"/>
        <v/>
      </c>
      <c r="AR51" s="128" t="str">
        <f t="shared" ca="1" si="28"/>
        <v/>
      </c>
      <c r="AS51" s="285" t="str">
        <f t="shared" ca="1" si="29"/>
        <v/>
      </c>
      <c r="AT51" s="107" t="str">
        <f t="shared" ca="1" si="29"/>
        <v/>
      </c>
      <c r="AU51" s="281" t="str">
        <f t="shared" ca="1" si="32"/>
        <v/>
      </c>
      <c r="AV51" s="130"/>
      <c r="AW51" s="106"/>
    </row>
    <row r="52" spans="1:49" s="131" customFormat="1" ht="30" customHeight="1" x14ac:dyDescent="0.25">
      <c r="A52" s="122" t="str">
        <f t="shared" ca="1" si="26"/>
        <v/>
      </c>
      <c r="B52" s="122" t="str">
        <f t="shared" ca="1" si="26"/>
        <v xml:space="preserve">  </v>
      </c>
      <c r="C52" s="123" t="str">
        <f t="shared" ca="1" si="26"/>
        <v/>
      </c>
      <c r="D52" s="124" t="str">
        <f t="shared" ca="1" si="26"/>
        <v/>
      </c>
      <c r="E52" s="125" t="str">
        <f t="shared" ca="1" si="26"/>
        <v/>
      </c>
      <c r="F52" s="126" t="str">
        <f t="shared" ca="1" si="26"/>
        <v/>
      </c>
      <c r="G52" s="126" t="str">
        <f t="shared" ca="1" si="26"/>
        <v/>
      </c>
      <c r="H52" s="126" t="str">
        <f t="shared" ca="1" si="26"/>
        <v/>
      </c>
      <c r="I52" s="126" t="str">
        <f t="shared" ca="1" si="26"/>
        <v/>
      </c>
      <c r="J52" s="126" t="str">
        <f t="shared" ca="1" si="26"/>
        <v/>
      </c>
      <c r="K52" s="126" t="str">
        <f t="shared" ca="1" si="26"/>
        <v/>
      </c>
      <c r="L52" s="126" t="str">
        <f t="shared" ca="1" si="26"/>
        <v/>
      </c>
      <c r="M52" s="126" t="str">
        <f t="shared" ca="1" si="26"/>
        <v/>
      </c>
      <c r="N52" s="126" t="str">
        <f t="shared" ca="1" si="26"/>
        <v/>
      </c>
      <c r="O52" s="127" t="str">
        <f t="shared" ca="1" si="26"/>
        <v/>
      </c>
      <c r="P52" s="126" t="str">
        <f t="shared" ca="1" si="31"/>
        <v/>
      </c>
      <c r="Q52" s="126" t="str">
        <f t="shared" ca="1" si="31"/>
        <v/>
      </c>
      <c r="R52" s="126" t="str">
        <f t="shared" ca="1" si="31"/>
        <v/>
      </c>
      <c r="S52" s="126" t="str">
        <f t="shared" ca="1" si="31"/>
        <v/>
      </c>
      <c r="T52" s="126" t="str">
        <f t="shared" ca="1" si="31"/>
        <v/>
      </c>
      <c r="U52" s="126" t="str">
        <f t="shared" ca="1" si="31"/>
        <v/>
      </c>
      <c r="V52" s="126" t="str">
        <f t="shared" ca="1" si="27"/>
        <v/>
      </c>
      <c r="W52" s="128" t="str">
        <f t="shared" ca="1" si="13"/>
        <v/>
      </c>
      <c r="X52" s="285" t="str">
        <f t="shared" ca="1" si="34"/>
        <v/>
      </c>
      <c r="Y52" s="107" t="str">
        <f t="shared" ca="1" si="34"/>
        <v/>
      </c>
      <c r="Z52" s="128" t="str">
        <f t="shared" ca="1" si="15"/>
        <v/>
      </c>
      <c r="AA52" s="285" t="str">
        <f t="shared" ca="1" si="33"/>
        <v/>
      </c>
      <c r="AB52" s="107" t="str">
        <f t="shared" ca="1" si="33"/>
        <v/>
      </c>
      <c r="AC52" s="128" t="str">
        <f t="shared" ca="1" si="28"/>
        <v/>
      </c>
      <c r="AD52" s="285" t="str">
        <f t="shared" ca="1" si="29"/>
        <v/>
      </c>
      <c r="AE52" s="107" t="str">
        <f t="shared" ca="1" si="29"/>
        <v/>
      </c>
      <c r="AF52" s="128" t="str">
        <f t="shared" ca="1" si="28"/>
        <v/>
      </c>
      <c r="AG52" s="285" t="str">
        <f t="shared" ca="1" si="29"/>
        <v/>
      </c>
      <c r="AH52" s="107" t="str">
        <f t="shared" ca="1" si="29"/>
        <v/>
      </c>
      <c r="AI52" s="128" t="str">
        <f t="shared" ca="1" si="28"/>
        <v/>
      </c>
      <c r="AJ52" s="285" t="str">
        <f t="shared" ca="1" si="29"/>
        <v/>
      </c>
      <c r="AK52" s="107" t="str">
        <f t="shared" ca="1" si="29"/>
        <v/>
      </c>
      <c r="AL52" s="128" t="str">
        <f t="shared" ca="1" si="28"/>
        <v/>
      </c>
      <c r="AM52" s="285" t="str">
        <f t="shared" ca="1" si="29"/>
        <v/>
      </c>
      <c r="AN52" s="107" t="str">
        <f t="shared" ca="1" si="29"/>
        <v/>
      </c>
      <c r="AO52" s="128" t="str">
        <f t="shared" ca="1" si="28"/>
        <v/>
      </c>
      <c r="AP52" s="285" t="str">
        <f t="shared" ca="1" si="29"/>
        <v/>
      </c>
      <c r="AQ52" s="107" t="str">
        <f t="shared" ca="1" si="29"/>
        <v/>
      </c>
      <c r="AR52" s="128" t="str">
        <f t="shared" ca="1" si="28"/>
        <v/>
      </c>
      <c r="AS52" s="285" t="str">
        <f t="shared" ca="1" si="29"/>
        <v/>
      </c>
      <c r="AT52" s="107" t="str">
        <f t="shared" ca="1" si="29"/>
        <v/>
      </c>
      <c r="AU52" s="281" t="str">
        <f t="shared" ca="1" si="32"/>
        <v/>
      </c>
      <c r="AV52" s="130"/>
      <c r="AW52" s="106"/>
    </row>
    <row r="53" spans="1:49" s="131" customFormat="1" ht="30" customHeight="1" x14ac:dyDescent="0.25">
      <c r="A53" s="122" t="str">
        <f t="shared" ca="1" si="26"/>
        <v/>
      </c>
      <c r="B53" s="122" t="str">
        <f t="shared" ca="1" si="26"/>
        <v xml:space="preserve">  </v>
      </c>
      <c r="C53" s="123" t="str">
        <f t="shared" ca="1" si="26"/>
        <v/>
      </c>
      <c r="D53" s="124" t="str">
        <f t="shared" ca="1" si="26"/>
        <v/>
      </c>
      <c r="E53" s="125" t="str">
        <f t="shared" ca="1" si="26"/>
        <v/>
      </c>
      <c r="F53" s="126" t="str">
        <f t="shared" ca="1" si="26"/>
        <v/>
      </c>
      <c r="G53" s="126" t="str">
        <f t="shared" ca="1" si="26"/>
        <v/>
      </c>
      <c r="H53" s="126" t="str">
        <f t="shared" ca="1" si="26"/>
        <v/>
      </c>
      <c r="I53" s="126" t="str">
        <f t="shared" ca="1" si="26"/>
        <v/>
      </c>
      <c r="J53" s="126" t="str">
        <f t="shared" ca="1" si="26"/>
        <v/>
      </c>
      <c r="K53" s="126" t="str">
        <f t="shared" ca="1" si="26"/>
        <v/>
      </c>
      <c r="L53" s="126" t="str">
        <f t="shared" ca="1" si="26"/>
        <v/>
      </c>
      <c r="M53" s="126" t="str">
        <f t="shared" ca="1" si="26"/>
        <v/>
      </c>
      <c r="N53" s="126" t="str">
        <f t="shared" ca="1" si="26"/>
        <v/>
      </c>
      <c r="O53" s="127" t="str">
        <f t="shared" ca="1" si="26"/>
        <v/>
      </c>
      <c r="P53" s="126" t="str">
        <f t="shared" ca="1" si="31"/>
        <v/>
      </c>
      <c r="Q53" s="126" t="str">
        <f t="shared" ca="1" si="31"/>
        <v/>
      </c>
      <c r="R53" s="126" t="str">
        <f t="shared" ca="1" si="31"/>
        <v/>
      </c>
      <c r="S53" s="126" t="str">
        <f t="shared" ca="1" si="31"/>
        <v/>
      </c>
      <c r="T53" s="126" t="str">
        <f t="shared" ca="1" si="31"/>
        <v/>
      </c>
      <c r="U53" s="126" t="str">
        <f t="shared" ca="1" si="31"/>
        <v/>
      </c>
      <c r="V53" s="126" t="str">
        <f t="shared" ca="1" si="27"/>
        <v/>
      </c>
      <c r="W53" s="128" t="str">
        <f t="shared" ca="1" si="13"/>
        <v/>
      </c>
      <c r="X53" s="285" t="str">
        <f t="shared" ca="1" si="34"/>
        <v/>
      </c>
      <c r="Y53" s="107" t="str">
        <f t="shared" ca="1" si="34"/>
        <v/>
      </c>
      <c r="Z53" s="128" t="str">
        <f t="shared" ca="1" si="15"/>
        <v/>
      </c>
      <c r="AA53" s="285" t="str">
        <f t="shared" ca="1" si="33"/>
        <v/>
      </c>
      <c r="AB53" s="107" t="str">
        <f t="shared" ca="1" si="33"/>
        <v/>
      </c>
      <c r="AC53" s="128" t="str">
        <f t="shared" ca="1" si="28"/>
        <v/>
      </c>
      <c r="AD53" s="285" t="str">
        <f t="shared" ca="1" si="29"/>
        <v/>
      </c>
      <c r="AE53" s="107" t="str">
        <f t="shared" ca="1" si="29"/>
        <v/>
      </c>
      <c r="AF53" s="128" t="str">
        <f t="shared" ca="1" si="28"/>
        <v/>
      </c>
      <c r="AG53" s="285" t="str">
        <f t="shared" ca="1" si="29"/>
        <v/>
      </c>
      <c r="AH53" s="107" t="str">
        <f t="shared" ca="1" si="29"/>
        <v/>
      </c>
      <c r="AI53" s="128" t="str">
        <f t="shared" ca="1" si="28"/>
        <v/>
      </c>
      <c r="AJ53" s="285" t="str">
        <f t="shared" ca="1" si="29"/>
        <v/>
      </c>
      <c r="AK53" s="107" t="str">
        <f t="shared" ca="1" si="29"/>
        <v/>
      </c>
      <c r="AL53" s="128" t="str">
        <f t="shared" ca="1" si="28"/>
        <v/>
      </c>
      <c r="AM53" s="285" t="str">
        <f t="shared" ca="1" si="29"/>
        <v/>
      </c>
      <c r="AN53" s="107" t="str">
        <f t="shared" ca="1" si="29"/>
        <v/>
      </c>
      <c r="AO53" s="128" t="str">
        <f t="shared" ca="1" si="28"/>
        <v/>
      </c>
      <c r="AP53" s="285" t="str">
        <f t="shared" ca="1" si="29"/>
        <v/>
      </c>
      <c r="AQ53" s="107" t="str">
        <f t="shared" ca="1" si="29"/>
        <v/>
      </c>
      <c r="AR53" s="128" t="str">
        <f t="shared" ca="1" si="28"/>
        <v/>
      </c>
      <c r="AS53" s="285" t="str">
        <f t="shared" ca="1" si="29"/>
        <v/>
      </c>
      <c r="AT53" s="107" t="str">
        <f t="shared" ca="1" si="29"/>
        <v/>
      </c>
      <c r="AU53" s="281" t="str">
        <f t="shared" ca="1" si="32"/>
        <v/>
      </c>
      <c r="AV53" s="130"/>
      <c r="AW53" s="106"/>
    </row>
    <row r="54" spans="1:49" s="131" customFormat="1" ht="30" customHeight="1" x14ac:dyDescent="0.25">
      <c r="A54" s="122" t="str">
        <f t="shared" ca="1" si="26"/>
        <v/>
      </c>
      <c r="B54" s="122" t="str">
        <f t="shared" ca="1" si="26"/>
        <v xml:space="preserve">  </v>
      </c>
      <c r="C54" s="123" t="str">
        <f t="shared" ca="1" si="26"/>
        <v/>
      </c>
      <c r="D54" s="124" t="str">
        <f t="shared" ca="1" si="26"/>
        <v/>
      </c>
      <c r="E54" s="125" t="str">
        <f t="shared" ca="1" si="26"/>
        <v/>
      </c>
      <c r="F54" s="126" t="str">
        <f t="shared" ca="1" si="26"/>
        <v/>
      </c>
      <c r="G54" s="126" t="str">
        <f t="shared" ca="1" si="26"/>
        <v/>
      </c>
      <c r="H54" s="126" t="str">
        <f t="shared" ca="1" si="26"/>
        <v/>
      </c>
      <c r="I54" s="126" t="str">
        <f t="shared" ca="1" si="26"/>
        <v/>
      </c>
      <c r="J54" s="126" t="str">
        <f t="shared" ca="1" si="26"/>
        <v/>
      </c>
      <c r="K54" s="126" t="str">
        <f t="shared" ca="1" si="26"/>
        <v/>
      </c>
      <c r="L54" s="126" t="str">
        <f t="shared" ca="1" si="26"/>
        <v/>
      </c>
      <c r="M54" s="126" t="str">
        <f t="shared" ca="1" si="26"/>
        <v/>
      </c>
      <c r="N54" s="126" t="str">
        <f t="shared" ca="1" si="26"/>
        <v/>
      </c>
      <c r="O54" s="127" t="str">
        <f t="shared" ca="1" si="26"/>
        <v/>
      </c>
      <c r="P54" s="126" t="str">
        <f t="shared" ca="1" si="31"/>
        <v/>
      </c>
      <c r="Q54" s="126" t="str">
        <f t="shared" ca="1" si="31"/>
        <v/>
      </c>
      <c r="R54" s="126" t="str">
        <f t="shared" ca="1" si="31"/>
        <v/>
      </c>
      <c r="S54" s="126" t="str">
        <f t="shared" ca="1" si="31"/>
        <v/>
      </c>
      <c r="T54" s="126" t="str">
        <f t="shared" ca="1" si="31"/>
        <v/>
      </c>
      <c r="U54" s="126" t="str">
        <f t="shared" ca="1" si="31"/>
        <v/>
      </c>
      <c r="V54" s="126" t="str">
        <f t="shared" ca="1" si="27"/>
        <v/>
      </c>
      <c r="W54" s="128" t="str">
        <f t="shared" ca="1" si="13"/>
        <v/>
      </c>
      <c r="X54" s="285" t="str">
        <f t="shared" ca="1" si="34"/>
        <v/>
      </c>
      <c r="Y54" s="107" t="str">
        <f t="shared" ca="1" si="34"/>
        <v/>
      </c>
      <c r="Z54" s="128" t="str">
        <f t="shared" ca="1" si="15"/>
        <v/>
      </c>
      <c r="AA54" s="285" t="str">
        <f t="shared" ca="1" si="33"/>
        <v/>
      </c>
      <c r="AB54" s="107" t="str">
        <f t="shared" ca="1" si="33"/>
        <v/>
      </c>
      <c r="AC54" s="128" t="str">
        <f t="shared" ca="1" si="28"/>
        <v/>
      </c>
      <c r="AD54" s="285" t="str">
        <f t="shared" ca="1" si="29"/>
        <v/>
      </c>
      <c r="AE54" s="107" t="str">
        <f t="shared" ca="1" si="29"/>
        <v/>
      </c>
      <c r="AF54" s="128" t="str">
        <f t="shared" ca="1" si="28"/>
        <v/>
      </c>
      <c r="AG54" s="285" t="str">
        <f t="shared" ca="1" si="29"/>
        <v/>
      </c>
      <c r="AH54" s="107" t="str">
        <f t="shared" ca="1" si="29"/>
        <v/>
      </c>
      <c r="AI54" s="128" t="str">
        <f t="shared" ca="1" si="28"/>
        <v/>
      </c>
      <c r="AJ54" s="285" t="str">
        <f t="shared" ca="1" si="29"/>
        <v/>
      </c>
      <c r="AK54" s="107" t="str">
        <f t="shared" ca="1" si="29"/>
        <v/>
      </c>
      <c r="AL54" s="128" t="str">
        <f t="shared" ca="1" si="28"/>
        <v/>
      </c>
      <c r="AM54" s="285" t="str">
        <f t="shared" ca="1" si="29"/>
        <v/>
      </c>
      <c r="AN54" s="107" t="str">
        <f t="shared" ca="1" si="29"/>
        <v/>
      </c>
      <c r="AO54" s="128" t="str">
        <f t="shared" ca="1" si="28"/>
        <v/>
      </c>
      <c r="AP54" s="285" t="str">
        <f t="shared" ca="1" si="29"/>
        <v/>
      </c>
      <c r="AQ54" s="107" t="str">
        <f t="shared" ca="1" si="29"/>
        <v/>
      </c>
      <c r="AR54" s="128" t="str">
        <f t="shared" ca="1" si="28"/>
        <v/>
      </c>
      <c r="AS54" s="285" t="str">
        <f t="shared" ca="1" si="29"/>
        <v/>
      </c>
      <c r="AT54" s="107" t="str">
        <f t="shared" ca="1" si="29"/>
        <v/>
      </c>
      <c r="AU54" s="281" t="str">
        <f t="shared" ca="1" si="32"/>
        <v/>
      </c>
      <c r="AV54" s="130"/>
      <c r="AW54" s="106"/>
    </row>
    <row r="55" spans="1:49" s="131" customFormat="1" ht="30" customHeight="1" x14ac:dyDescent="0.25">
      <c r="A55" s="122" t="str">
        <f t="shared" ca="1" si="26"/>
        <v/>
      </c>
      <c r="B55" s="122" t="str">
        <f t="shared" ca="1" si="26"/>
        <v xml:space="preserve">  </v>
      </c>
      <c r="C55" s="123" t="str">
        <f t="shared" ca="1" si="26"/>
        <v/>
      </c>
      <c r="D55" s="124" t="str">
        <f t="shared" ca="1" si="26"/>
        <v/>
      </c>
      <c r="E55" s="125" t="str">
        <f t="shared" ca="1" si="26"/>
        <v/>
      </c>
      <c r="F55" s="126" t="str">
        <f t="shared" ca="1" si="26"/>
        <v/>
      </c>
      <c r="G55" s="126" t="str">
        <f t="shared" ca="1" si="26"/>
        <v/>
      </c>
      <c r="H55" s="126" t="str">
        <f t="shared" ca="1" si="26"/>
        <v/>
      </c>
      <c r="I55" s="126" t="str">
        <f t="shared" ca="1" si="26"/>
        <v/>
      </c>
      <c r="J55" s="126" t="str">
        <f t="shared" ca="1" si="26"/>
        <v/>
      </c>
      <c r="K55" s="126" t="str">
        <f t="shared" ca="1" si="26"/>
        <v/>
      </c>
      <c r="L55" s="126" t="str">
        <f t="shared" ca="1" si="26"/>
        <v/>
      </c>
      <c r="M55" s="126" t="str">
        <f t="shared" ca="1" si="26"/>
        <v/>
      </c>
      <c r="N55" s="126" t="str">
        <f t="shared" ca="1" si="26"/>
        <v/>
      </c>
      <c r="O55" s="127" t="str">
        <f t="shared" ca="1" si="26"/>
        <v/>
      </c>
      <c r="P55" s="126" t="str">
        <f t="shared" ca="1" si="31"/>
        <v/>
      </c>
      <c r="Q55" s="126" t="str">
        <f t="shared" ca="1" si="31"/>
        <v/>
      </c>
      <c r="R55" s="126" t="str">
        <f t="shared" ca="1" si="31"/>
        <v/>
      </c>
      <c r="S55" s="126" t="str">
        <f t="shared" ca="1" si="31"/>
        <v/>
      </c>
      <c r="T55" s="126" t="str">
        <f t="shared" ca="1" si="31"/>
        <v/>
      </c>
      <c r="U55" s="126" t="str">
        <f t="shared" ca="1" si="31"/>
        <v/>
      </c>
      <c r="V55" s="126" t="str">
        <f t="shared" ca="1" si="27"/>
        <v/>
      </c>
      <c r="W55" s="128" t="str">
        <f t="shared" ca="1" si="13"/>
        <v/>
      </c>
      <c r="X55" s="285" t="str">
        <f t="shared" ca="1" si="34"/>
        <v/>
      </c>
      <c r="Y55" s="107" t="str">
        <f t="shared" ca="1" si="34"/>
        <v/>
      </c>
      <c r="Z55" s="128" t="str">
        <f t="shared" ca="1" si="15"/>
        <v/>
      </c>
      <c r="AA55" s="285" t="str">
        <f t="shared" ca="1" si="33"/>
        <v/>
      </c>
      <c r="AB55" s="107" t="str">
        <f t="shared" ca="1" si="33"/>
        <v/>
      </c>
      <c r="AC55" s="128" t="str">
        <f t="shared" ca="1" si="28"/>
        <v/>
      </c>
      <c r="AD55" s="285" t="str">
        <f t="shared" ca="1" si="29"/>
        <v/>
      </c>
      <c r="AE55" s="107" t="str">
        <f t="shared" ca="1" si="29"/>
        <v/>
      </c>
      <c r="AF55" s="128" t="str">
        <f t="shared" ca="1" si="28"/>
        <v/>
      </c>
      <c r="AG55" s="285" t="str">
        <f t="shared" ca="1" si="29"/>
        <v/>
      </c>
      <c r="AH55" s="107" t="str">
        <f t="shared" ca="1" si="29"/>
        <v/>
      </c>
      <c r="AI55" s="128" t="str">
        <f t="shared" ca="1" si="28"/>
        <v/>
      </c>
      <c r="AJ55" s="285" t="str">
        <f t="shared" ca="1" si="29"/>
        <v/>
      </c>
      <c r="AK55" s="107" t="str">
        <f t="shared" ca="1" si="29"/>
        <v/>
      </c>
      <c r="AL55" s="128" t="str">
        <f t="shared" ca="1" si="28"/>
        <v/>
      </c>
      <c r="AM55" s="285" t="str">
        <f t="shared" ca="1" si="29"/>
        <v/>
      </c>
      <c r="AN55" s="107" t="str">
        <f t="shared" ca="1" si="29"/>
        <v/>
      </c>
      <c r="AO55" s="128" t="str">
        <f t="shared" ca="1" si="28"/>
        <v/>
      </c>
      <c r="AP55" s="285" t="str">
        <f t="shared" ca="1" si="29"/>
        <v/>
      </c>
      <c r="AQ55" s="107" t="str">
        <f t="shared" ca="1" si="29"/>
        <v/>
      </c>
      <c r="AR55" s="128" t="str">
        <f t="shared" ca="1" si="28"/>
        <v/>
      </c>
      <c r="AS55" s="285" t="str">
        <f t="shared" ca="1" si="29"/>
        <v/>
      </c>
      <c r="AT55" s="107" t="str">
        <f t="shared" ca="1" si="29"/>
        <v/>
      </c>
      <c r="AU55" s="281" t="str">
        <f t="shared" ca="1" si="32"/>
        <v/>
      </c>
      <c r="AV55" s="130"/>
      <c r="AW55" s="106"/>
    </row>
    <row r="56" spans="1:49" s="131" customFormat="1" ht="30" customHeight="1" x14ac:dyDescent="0.25">
      <c r="A56" s="122" t="str">
        <f t="shared" ca="1" si="26"/>
        <v/>
      </c>
      <c r="B56" s="122" t="str">
        <f t="shared" ca="1" si="26"/>
        <v xml:space="preserve">  </v>
      </c>
      <c r="C56" s="123" t="str">
        <f t="shared" ca="1" si="26"/>
        <v/>
      </c>
      <c r="D56" s="124" t="str">
        <f t="shared" ca="1" si="26"/>
        <v/>
      </c>
      <c r="E56" s="125" t="str">
        <f t="shared" ca="1" si="26"/>
        <v/>
      </c>
      <c r="F56" s="126" t="str">
        <f t="shared" ca="1" si="26"/>
        <v/>
      </c>
      <c r="G56" s="126" t="str">
        <f t="shared" ca="1" si="26"/>
        <v/>
      </c>
      <c r="H56" s="126" t="str">
        <f t="shared" ca="1" si="26"/>
        <v/>
      </c>
      <c r="I56" s="126" t="str">
        <f t="shared" ca="1" si="26"/>
        <v/>
      </c>
      <c r="J56" s="126" t="str">
        <f t="shared" ca="1" si="26"/>
        <v/>
      </c>
      <c r="K56" s="126" t="str">
        <f t="shared" ca="1" si="26"/>
        <v/>
      </c>
      <c r="L56" s="126" t="str">
        <f t="shared" ca="1" si="26"/>
        <v/>
      </c>
      <c r="M56" s="126" t="str">
        <f t="shared" ca="1" si="26"/>
        <v/>
      </c>
      <c r="N56" s="126" t="str">
        <f t="shared" ca="1" si="26"/>
        <v/>
      </c>
      <c r="O56" s="127" t="str">
        <f t="shared" ca="1" si="26"/>
        <v/>
      </c>
      <c r="P56" s="126" t="str">
        <f t="shared" ca="1" si="31"/>
        <v/>
      </c>
      <c r="Q56" s="126" t="str">
        <f t="shared" ca="1" si="31"/>
        <v/>
      </c>
      <c r="R56" s="126" t="str">
        <f t="shared" ca="1" si="31"/>
        <v/>
      </c>
      <c r="S56" s="126" t="str">
        <f t="shared" ca="1" si="31"/>
        <v/>
      </c>
      <c r="T56" s="126" t="str">
        <f t="shared" ca="1" si="31"/>
        <v/>
      </c>
      <c r="U56" s="126" t="str">
        <f t="shared" ca="1" si="31"/>
        <v/>
      </c>
      <c r="V56" s="126" t="str">
        <f t="shared" ca="1" si="27"/>
        <v/>
      </c>
      <c r="W56" s="128" t="str">
        <f t="shared" ca="1" si="13"/>
        <v/>
      </c>
      <c r="X56" s="285" t="str">
        <f t="shared" ca="1" si="34"/>
        <v/>
      </c>
      <c r="Y56" s="107" t="str">
        <f t="shared" ca="1" si="34"/>
        <v/>
      </c>
      <c r="Z56" s="128" t="str">
        <f t="shared" ca="1" si="15"/>
        <v/>
      </c>
      <c r="AA56" s="285" t="str">
        <f t="shared" ca="1" si="33"/>
        <v/>
      </c>
      <c r="AB56" s="107" t="str">
        <f t="shared" ca="1" si="33"/>
        <v/>
      </c>
      <c r="AC56" s="128" t="str">
        <f t="shared" ca="1" si="28"/>
        <v/>
      </c>
      <c r="AD56" s="285" t="str">
        <f t="shared" ca="1" si="29"/>
        <v/>
      </c>
      <c r="AE56" s="107" t="str">
        <f t="shared" ca="1" si="29"/>
        <v/>
      </c>
      <c r="AF56" s="128" t="str">
        <f t="shared" ca="1" si="28"/>
        <v/>
      </c>
      <c r="AG56" s="285" t="str">
        <f t="shared" ca="1" si="29"/>
        <v/>
      </c>
      <c r="AH56" s="107" t="str">
        <f t="shared" ca="1" si="29"/>
        <v/>
      </c>
      <c r="AI56" s="128" t="str">
        <f t="shared" ca="1" si="28"/>
        <v/>
      </c>
      <c r="AJ56" s="285" t="str">
        <f t="shared" ca="1" si="29"/>
        <v/>
      </c>
      <c r="AK56" s="107" t="str">
        <f t="shared" ca="1" si="29"/>
        <v/>
      </c>
      <c r="AL56" s="128" t="str">
        <f t="shared" ca="1" si="28"/>
        <v/>
      </c>
      <c r="AM56" s="285" t="str">
        <f t="shared" ca="1" si="29"/>
        <v/>
      </c>
      <c r="AN56" s="107" t="str">
        <f t="shared" ca="1" si="29"/>
        <v/>
      </c>
      <c r="AO56" s="128" t="str">
        <f t="shared" ca="1" si="28"/>
        <v/>
      </c>
      <c r="AP56" s="285" t="str">
        <f t="shared" ca="1" si="29"/>
        <v/>
      </c>
      <c r="AQ56" s="107" t="str">
        <f t="shared" ca="1" si="29"/>
        <v/>
      </c>
      <c r="AR56" s="128" t="str">
        <f t="shared" ca="1" si="28"/>
        <v/>
      </c>
      <c r="AS56" s="285" t="str">
        <f t="shared" ca="1" si="29"/>
        <v/>
      </c>
      <c r="AT56" s="107" t="str">
        <f t="shared" ca="1" si="29"/>
        <v/>
      </c>
      <c r="AU56" s="281" t="str">
        <f t="shared" ca="1" si="32"/>
        <v/>
      </c>
      <c r="AV56" s="130"/>
      <c r="AW56" s="106"/>
    </row>
    <row r="57" spans="1:49" s="131" customFormat="1" ht="30" customHeight="1" x14ac:dyDescent="0.25">
      <c r="A57" s="122" t="str">
        <f t="shared" ca="1" si="26"/>
        <v/>
      </c>
      <c r="B57" s="122" t="str">
        <f t="shared" ca="1" si="26"/>
        <v xml:space="preserve">  </v>
      </c>
      <c r="C57" s="123" t="str">
        <f t="shared" ca="1" si="26"/>
        <v/>
      </c>
      <c r="D57" s="124" t="str">
        <f t="shared" ca="1" si="26"/>
        <v/>
      </c>
      <c r="E57" s="125" t="str">
        <f t="shared" ca="1" si="26"/>
        <v/>
      </c>
      <c r="F57" s="126" t="str">
        <f t="shared" ca="1" si="26"/>
        <v/>
      </c>
      <c r="G57" s="126" t="str">
        <f t="shared" ca="1" si="26"/>
        <v/>
      </c>
      <c r="H57" s="126" t="str">
        <f t="shared" ca="1" si="26"/>
        <v/>
      </c>
      <c r="I57" s="126" t="str">
        <f t="shared" ca="1" si="26"/>
        <v/>
      </c>
      <c r="J57" s="126" t="str">
        <f t="shared" ca="1" si="26"/>
        <v/>
      </c>
      <c r="K57" s="126" t="str">
        <f t="shared" ca="1" si="26"/>
        <v/>
      </c>
      <c r="L57" s="126" t="str">
        <f t="shared" ca="1" si="26"/>
        <v/>
      </c>
      <c r="M57" s="126" t="str">
        <f t="shared" ca="1" si="26"/>
        <v/>
      </c>
      <c r="N57" s="126" t="str">
        <f t="shared" ca="1" si="26"/>
        <v/>
      </c>
      <c r="O57" s="127" t="str">
        <f t="shared" ca="1" si="26"/>
        <v/>
      </c>
      <c r="P57" s="126" t="str">
        <f t="shared" ca="1" si="31"/>
        <v/>
      </c>
      <c r="Q57" s="126" t="str">
        <f t="shared" ca="1" si="31"/>
        <v/>
      </c>
      <c r="R57" s="126" t="str">
        <f t="shared" ca="1" si="31"/>
        <v/>
      </c>
      <c r="S57" s="126" t="str">
        <f t="shared" ca="1" si="31"/>
        <v/>
      </c>
      <c r="T57" s="126" t="str">
        <f t="shared" ca="1" si="31"/>
        <v/>
      </c>
      <c r="U57" s="126" t="str">
        <f t="shared" ca="1" si="31"/>
        <v/>
      </c>
      <c r="V57" s="126" t="str">
        <f t="shared" ca="1" si="27"/>
        <v/>
      </c>
      <c r="W57" s="128" t="str">
        <f t="shared" ca="1" si="13"/>
        <v/>
      </c>
      <c r="X57" s="285" t="str">
        <f t="shared" ca="1" si="34"/>
        <v/>
      </c>
      <c r="Y57" s="107" t="str">
        <f t="shared" ca="1" si="34"/>
        <v/>
      </c>
      <c r="Z57" s="128" t="str">
        <f t="shared" ca="1" si="15"/>
        <v/>
      </c>
      <c r="AA57" s="285" t="str">
        <f t="shared" ca="1" si="33"/>
        <v/>
      </c>
      <c r="AB57" s="107" t="str">
        <f t="shared" ca="1" si="33"/>
        <v/>
      </c>
      <c r="AC57" s="128" t="str">
        <f t="shared" ca="1" si="28"/>
        <v/>
      </c>
      <c r="AD57" s="285" t="str">
        <f t="shared" ca="1" si="29"/>
        <v/>
      </c>
      <c r="AE57" s="107" t="str">
        <f t="shared" ca="1" si="29"/>
        <v/>
      </c>
      <c r="AF57" s="128" t="str">
        <f t="shared" ca="1" si="28"/>
        <v/>
      </c>
      <c r="AG57" s="285" t="str">
        <f t="shared" ca="1" si="29"/>
        <v/>
      </c>
      <c r="AH57" s="107" t="str">
        <f t="shared" ca="1" si="29"/>
        <v/>
      </c>
      <c r="AI57" s="128" t="str">
        <f t="shared" ca="1" si="28"/>
        <v/>
      </c>
      <c r="AJ57" s="285" t="str">
        <f t="shared" ca="1" si="29"/>
        <v/>
      </c>
      <c r="AK57" s="107" t="str">
        <f t="shared" ca="1" si="29"/>
        <v/>
      </c>
      <c r="AL57" s="128" t="str">
        <f t="shared" ca="1" si="28"/>
        <v/>
      </c>
      <c r="AM57" s="285" t="str">
        <f t="shared" ca="1" si="29"/>
        <v/>
      </c>
      <c r="AN57" s="107" t="str">
        <f t="shared" ca="1" si="29"/>
        <v/>
      </c>
      <c r="AO57" s="128" t="str">
        <f t="shared" ca="1" si="28"/>
        <v/>
      </c>
      <c r="AP57" s="285" t="str">
        <f t="shared" ca="1" si="29"/>
        <v/>
      </c>
      <c r="AQ57" s="107" t="str">
        <f t="shared" ca="1" si="29"/>
        <v/>
      </c>
      <c r="AR57" s="128" t="str">
        <f t="shared" ca="1" si="28"/>
        <v/>
      </c>
      <c r="AS57" s="285" t="str">
        <f t="shared" ca="1" si="29"/>
        <v/>
      </c>
      <c r="AT57" s="107" t="str">
        <f t="shared" ca="1" si="29"/>
        <v/>
      </c>
      <c r="AU57" s="281" t="str">
        <f t="shared" ca="1" si="32"/>
        <v/>
      </c>
      <c r="AV57" s="130"/>
      <c r="AW57" s="106"/>
    </row>
    <row r="58" spans="1:49" s="131" customFormat="1" ht="30" customHeight="1" x14ac:dyDescent="0.25">
      <c r="A58" s="122" t="str">
        <f t="shared" ca="1" si="26"/>
        <v/>
      </c>
      <c r="B58" s="122" t="str">
        <f t="shared" ca="1" si="26"/>
        <v xml:space="preserve">  </v>
      </c>
      <c r="C58" s="123" t="str">
        <f t="shared" ca="1" si="26"/>
        <v/>
      </c>
      <c r="D58" s="124" t="str">
        <f t="shared" ca="1" si="26"/>
        <v/>
      </c>
      <c r="E58" s="125" t="str">
        <f t="shared" ca="1" si="26"/>
        <v/>
      </c>
      <c r="F58" s="126" t="str">
        <f t="shared" ca="1" si="26"/>
        <v/>
      </c>
      <c r="G58" s="126" t="str">
        <f t="shared" ca="1" si="26"/>
        <v/>
      </c>
      <c r="H58" s="126" t="str">
        <f t="shared" ca="1" si="26"/>
        <v/>
      </c>
      <c r="I58" s="126" t="str">
        <f t="shared" ca="1" si="26"/>
        <v/>
      </c>
      <c r="J58" s="126" t="str">
        <f t="shared" ca="1" si="26"/>
        <v/>
      </c>
      <c r="K58" s="126" t="str">
        <f t="shared" ca="1" si="26"/>
        <v/>
      </c>
      <c r="L58" s="126" t="str">
        <f t="shared" ca="1" si="26"/>
        <v/>
      </c>
      <c r="M58" s="126" t="str">
        <f t="shared" ca="1" si="26"/>
        <v/>
      </c>
      <c r="N58" s="126" t="str">
        <f t="shared" ca="1" si="26"/>
        <v/>
      </c>
      <c r="O58" s="127" t="str">
        <f t="shared" ca="1" si="26"/>
        <v/>
      </c>
      <c r="P58" s="126" t="str">
        <f t="shared" ca="1" si="31"/>
        <v/>
      </c>
      <c r="Q58" s="126" t="str">
        <f t="shared" ca="1" si="31"/>
        <v/>
      </c>
      <c r="R58" s="126" t="str">
        <f t="shared" ca="1" si="31"/>
        <v/>
      </c>
      <c r="S58" s="126" t="str">
        <f t="shared" ca="1" si="31"/>
        <v/>
      </c>
      <c r="T58" s="126" t="str">
        <f t="shared" ca="1" si="31"/>
        <v/>
      </c>
      <c r="U58" s="126" t="str">
        <f t="shared" ca="1" si="31"/>
        <v/>
      </c>
      <c r="V58" s="126" t="str">
        <f t="shared" ref="V58:V66" ca="1" si="35">IF(INDIRECT("Calc!R"&amp;ROW()&amp;"C"&amp;COLUMN(),0)=0,"",INDIRECT("Calc!R"&amp;ROW()&amp;"C"&amp;COLUMN(),0))</f>
        <v/>
      </c>
      <c r="W58" s="128" t="str">
        <f t="shared" ca="1" si="13"/>
        <v/>
      </c>
      <c r="X58" s="285" t="str">
        <f t="shared" ca="1" si="34"/>
        <v/>
      </c>
      <c r="Y58" s="107" t="str">
        <f t="shared" ca="1" si="34"/>
        <v/>
      </c>
      <c r="Z58" s="128" t="str">
        <f t="shared" ca="1" si="15"/>
        <v/>
      </c>
      <c r="AA58" s="285" t="str">
        <f t="shared" ca="1" si="33"/>
        <v/>
      </c>
      <c r="AB58" s="107" t="str">
        <f t="shared" ca="1" si="33"/>
        <v/>
      </c>
      <c r="AC58" s="128" t="str">
        <f t="shared" ca="1" si="28"/>
        <v/>
      </c>
      <c r="AD58" s="285" t="str">
        <f t="shared" ca="1" si="29"/>
        <v/>
      </c>
      <c r="AE58" s="107" t="str">
        <f t="shared" ca="1" si="29"/>
        <v/>
      </c>
      <c r="AF58" s="128" t="str">
        <f t="shared" ca="1" si="28"/>
        <v/>
      </c>
      <c r="AG58" s="285" t="str">
        <f t="shared" ca="1" si="29"/>
        <v/>
      </c>
      <c r="AH58" s="107" t="str">
        <f t="shared" ca="1" si="29"/>
        <v/>
      </c>
      <c r="AI58" s="128" t="str">
        <f t="shared" ca="1" si="28"/>
        <v/>
      </c>
      <c r="AJ58" s="285" t="str">
        <f t="shared" ca="1" si="29"/>
        <v/>
      </c>
      <c r="AK58" s="107" t="str">
        <f t="shared" ca="1" si="29"/>
        <v/>
      </c>
      <c r="AL58" s="128" t="str">
        <f t="shared" ca="1" si="28"/>
        <v/>
      </c>
      <c r="AM58" s="285" t="str">
        <f t="shared" ca="1" si="29"/>
        <v/>
      </c>
      <c r="AN58" s="107" t="str">
        <f t="shared" ca="1" si="29"/>
        <v/>
      </c>
      <c r="AO58" s="128" t="str">
        <f t="shared" ca="1" si="28"/>
        <v/>
      </c>
      <c r="AP58" s="285" t="str">
        <f t="shared" ca="1" si="29"/>
        <v/>
      </c>
      <c r="AQ58" s="107" t="str">
        <f t="shared" ca="1" si="29"/>
        <v/>
      </c>
      <c r="AR58" s="128" t="str">
        <f t="shared" ca="1" si="28"/>
        <v/>
      </c>
      <c r="AS58" s="285" t="str">
        <f t="shared" ca="1" si="29"/>
        <v/>
      </c>
      <c r="AT58" s="107" t="str">
        <f t="shared" ca="1" si="29"/>
        <v/>
      </c>
      <c r="AU58" s="281" t="str">
        <f t="shared" ca="1" si="32"/>
        <v/>
      </c>
      <c r="AV58" s="130"/>
      <c r="AW58" s="106"/>
    </row>
    <row r="59" spans="1:49" s="131" customFormat="1" ht="30" customHeight="1" x14ac:dyDescent="0.25">
      <c r="A59" s="122" t="str">
        <f t="shared" ref="A59:O74" ca="1" si="36">IF(INDIRECT("Calc!R"&amp;ROW()&amp;"C"&amp;COLUMN(),0)=0,"",INDIRECT("Calc!R"&amp;ROW()&amp;"C"&amp;COLUMN(),0))</f>
        <v/>
      </c>
      <c r="B59" s="122" t="str">
        <f t="shared" ca="1" si="36"/>
        <v xml:space="preserve">  </v>
      </c>
      <c r="C59" s="123" t="str">
        <f t="shared" ca="1" si="36"/>
        <v/>
      </c>
      <c r="D59" s="124" t="str">
        <f t="shared" ca="1" si="36"/>
        <v/>
      </c>
      <c r="E59" s="125" t="str">
        <f t="shared" ca="1" si="36"/>
        <v/>
      </c>
      <c r="F59" s="126" t="str">
        <f t="shared" ca="1" si="36"/>
        <v/>
      </c>
      <c r="G59" s="126" t="str">
        <f t="shared" ca="1" si="36"/>
        <v/>
      </c>
      <c r="H59" s="126" t="str">
        <f t="shared" ca="1" si="36"/>
        <v/>
      </c>
      <c r="I59" s="126" t="str">
        <f t="shared" ca="1" si="36"/>
        <v/>
      </c>
      <c r="J59" s="126" t="str">
        <f t="shared" ca="1" si="36"/>
        <v/>
      </c>
      <c r="K59" s="126" t="str">
        <f t="shared" ca="1" si="36"/>
        <v/>
      </c>
      <c r="L59" s="126" t="str">
        <f t="shared" ca="1" si="36"/>
        <v/>
      </c>
      <c r="M59" s="126" t="str">
        <f t="shared" ca="1" si="36"/>
        <v/>
      </c>
      <c r="N59" s="126" t="str">
        <f t="shared" ca="1" si="36"/>
        <v/>
      </c>
      <c r="O59" s="127" t="str">
        <f t="shared" ca="1" si="36"/>
        <v/>
      </c>
      <c r="P59" s="126" t="str">
        <f t="shared" ca="1" si="31"/>
        <v/>
      </c>
      <c r="Q59" s="126" t="str">
        <f t="shared" ca="1" si="31"/>
        <v/>
      </c>
      <c r="R59" s="126" t="str">
        <f t="shared" ca="1" si="31"/>
        <v/>
      </c>
      <c r="S59" s="126" t="str">
        <f t="shared" ca="1" si="31"/>
        <v/>
      </c>
      <c r="T59" s="126" t="str">
        <f t="shared" ca="1" si="31"/>
        <v/>
      </c>
      <c r="U59" s="126" t="str">
        <f t="shared" ca="1" si="31"/>
        <v/>
      </c>
      <c r="V59" s="126" t="str">
        <f t="shared" ca="1" si="35"/>
        <v/>
      </c>
      <c r="W59" s="128" t="str">
        <f t="shared" ca="1" si="13"/>
        <v/>
      </c>
      <c r="X59" s="285" t="str">
        <f t="shared" ca="1" si="34"/>
        <v/>
      </c>
      <c r="Y59" s="107" t="str">
        <f t="shared" ca="1" si="34"/>
        <v/>
      </c>
      <c r="Z59" s="128" t="str">
        <f t="shared" ca="1" si="15"/>
        <v/>
      </c>
      <c r="AA59" s="285" t="str">
        <f t="shared" ca="1" si="33"/>
        <v/>
      </c>
      <c r="AB59" s="107" t="str">
        <f t="shared" ca="1" si="33"/>
        <v/>
      </c>
      <c r="AC59" s="128" t="str">
        <f t="shared" ca="1" si="28"/>
        <v/>
      </c>
      <c r="AD59" s="285" t="str">
        <f t="shared" ca="1" si="29"/>
        <v/>
      </c>
      <c r="AE59" s="107" t="str">
        <f t="shared" ca="1" si="29"/>
        <v/>
      </c>
      <c r="AF59" s="128" t="str">
        <f t="shared" ca="1" si="28"/>
        <v/>
      </c>
      <c r="AG59" s="285" t="str">
        <f t="shared" ca="1" si="29"/>
        <v/>
      </c>
      <c r="AH59" s="107" t="str">
        <f t="shared" ca="1" si="29"/>
        <v/>
      </c>
      <c r="AI59" s="128" t="str">
        <f t="shared" ca="1" si="28"/>
        <v/>
      </c>
      <c r="AJ59" s="285" t="str">
        <f t="shared" ca="1" si="29"/>
        <v/>
      </c>
      <c r="AK59" s="107" t="str">
        <f t="shared" ca="1" si="29"/>
        <v/>
      </c>
      <c r="AL59" s="128" t="str">
        <f t="shared" ca="1" si="28"/>
        <v/>
      </c>
      <c r="AM59" s="285" t="str">
        <f t="shared" ca="1" si="29"/>
        <v/>
      </c>
      <c r="AN59" s="107" t="str">
        <f t="shared" ca="1" si="29"/>
        <v/>
      </c>
      <c r="AO59" s="128" t="str">
        <f t="shared" ca="1" si="28"/>
        <v/>
      </c>
      <c r="AP59" s="285" t="str">
        <f t="shared" ca="1" si="29"/>
        <v/>
      </c>
      <c r="AQ59" s="107" t="str">
        <f t="shared" ca="1" si="29"/>
        <v/>
      </c>
      <c r="AR59" s="128" t="str">
        <f t="shared" ca="1" si="28"/>
        <v/>
      </c>
      <c r="AS59" s="285" t="str">
        <f t="shared" ca="1" si="29"/>
        <v/>
      </c>
      <c r="AT59" s="107" t="str">
        <f t="shared" ca="1" si="29"/>
        <v/>
      </c>
      <c r="AU59" s="281" t="str">
        <f t="shared" ca="1" si="32"/>
        <v/>
      </c>
      <c r="AV59" s="130"/>
      <c r="AW59" s="106"/>
    </row>
    <row r="60" spans="1:49" s="131" customFormat="1" ht="30" customHeight="1" x14ac:dyDescent="0.25">
      <c r="A60" s="122" t="str">
        <f t="shared" ca="1" si="36"/>
        <v/>
      </c>
      <c r="B60" s="122" t="str">
        <f t="shared" ca="1" si="36"/>
        <v xml:space="preserve">  </v>
      </c>
      <c r="C60" s="123" t="str">
        <f t="shared" ca="1" si="36"/>
        <v/>
      </c>
      <c r="D60" s="124" t="str">
        <f t="shared" ca="1" si="36"/>
        <v/>
      </c>
      <c r="E60" s="125" t="str">
        <f t="shared" ca="1" si="36"/>
        <v/>
      </c>
      <c r="F60" s="126" t="str">
        <f t="shared" ca="1" si="36"/>
        <v/>
      </c>
      <c r="G60" s="126" t="str">
        <f t="shared" ca="1" si="36"/>
        <v/>
      </c>
      <c r="H60" s="126" t="str">
        <f t="shared" ca="1" si="36"/>
        <v/>
      </c>
      <c r="I60" s="126" t="str">
        <f t="shared" ca="1" si="36"/>
        <v/>
      </c>
      <c r="J60" s="126" t="str">
        <f t="shared" ca="1" si="36"/>
        <v/>
      </c>
      <c r="K60" s="126" t="str">
        <f t="shared" ca="1" si="36"/>
        <v/>
      </c>
      <c r="L60" s="126" t="str">
        <f t="shared" ca="1" si="36"/>
        <v/>
      </c>
      <c r="M60" s="126" t="str">
        <f t="shared" ca="1" si="36"/>
        <v/>
      </c>
      <c r="N60" s="126" t="str">
        <f t="shared" ca="1" si="36"/>
        <v/>
      </c>
      <c r="O60" s="127" t="str">
        <f t="shared" ca="1" si="36"/>
        <v/>
      </c>
      <c r="P60" s="126" t="str">
        <f t="shared" ca="1" si="31"/>
        <v/>
      </c>
      <c r="Q60" s="126" t="str">
        <f t="shared" ca="1" si="31"/>
        <v/>
      </c>
      <c r="R60" s="126" t="str">
        <f t="shared" ca="1" si="31"/>
        <v/>
      </c>
      <c r="S60" s="126" t="str">
        <f t="shared" ca="1" si="31"/>
        <v/>
      </c>
      <c r="T60" s="126" t="str">
        <f t="shared" ca="1" si="31"/>
        <v/>
      </c>
      <c r="U60" s="126" t="str">
        <f t="shared" ca="1" si="31"/>
        <v/>
      </c>
      <c r="V60" s="126" t="str">
        <f t="shared" ca="1" si="35"/>
        <v/>
      </c>
      <c r="W60" s="128" t="str">
        <f t="shared" ca="1" si="13"/>
        <v/>
      </c>
      <c r="X60" s="285" t="str">
        <f t="shared" ca="1" si="34"/>
        <v/>
      </c>
      <c r="Y60" s="107" t="str">
        <f t="shared" ca="1" si="34"/>
        <v/>
      </c>
      <c r="Z60" s="128" t="str">
        <f t="shared" ca="1" si="15"/>
        <v/>
      </c>
      <c r="AA60" s="285" t="str">
        <f t="shared" ca="1" si="33"/>
        <v/>
      </c>
      <c r="AB60" s="107" t="str">
        <f t="shared" ca="1" si="33"/>
        <v/>
      </c>
      <c r="AC60" s="128" t="str">
        <f t="shared" ref="AC60:AR75" ca="1" si="37">IF(INDIRECT("Calc!R"&amp;ROW()&amp;"C"&amp;COLUMN()+1,0)=0,"",INDIRECT("Calc!R"&amp;ROW()&amp;"C"&amp;COLUMN()+1,0))</f>
        <v/>
      </c>
      <c r="AD60" s="285" t="str">
        <f t="shared" ref="AD60:AT75" ca="1" si="38">IF(INDIRECT("Calc!R"&amp;ROW()&amp;"C"&amp;COLUMN(),0)=0,"",INDIRECT("Calc!R"&amp;ROW()&amp;"C"&amp;COLUMN(),0))</f>
        <v/>
      </c>
      <c r="AE60" s="107" t="str">
        <f t="shared" ca="1" si="38"/>
        <v/>
      </c>
      <c r="AF60" s="128" t="str">
        <f t="shared" ca="1" si="37"/>
        <v/>
      </c>
      <c r="AG60" s="285" t="str">
        <f t="shared" ca="1" si="38"/>
        <v/>
      </c>
      <c r="AH60" s="107" t="str">
        <f t="shared" ca="1" si="38"/>
        <v/>
      </c>
      <c r="AI60" s="128" t="str">
        <f t="shared" ca="1" si="37"/>
        <v/>
      </c>
      <c r="AJ60" s="285" t="str">
        <f t="shared" ca="1" si="38"/>
        <v/>
      </c>
      <c r="AK60" s="107" t="str">
        <f t="shared" ca="1" si="38"/>
        <v/>
      </c>
      <c r="AL60" s="128" t="str">
        <f t="shared" ca="1" si="37"/>
        <v/>
      </c>
      <c r="AM60" s="285" t="str">
        <f t="shared" ca="1" si="38"/>
        <v/>
      </c>
      <c r="AN60" s="107" t="str">
        <f t="shared" ca="1" si="38"/>
        <v/>
      </c>
      <c r="AO60" s="128" t="str">
        <f t="shared" ca="1" si="37"/>
        <v/>
      </c>
      <c r="AP60" s="285" t="str">
        <f t="shared" ca="1" si="38"/>
        <v/>
      </c>
      <c r="AQ60" s="107" t="str">
        <f t="shared" ca="1" si="38"/>
        <v/>
      </c>
      <c r="AR60" s="128" t="str">
        <f t="shared" ca="1" si="37"/>
        <v/>
      </c>
      <c r="AS60" s="285" t="str">
        <f t="shared" ca="1" si="38"/>
        <v/>
      </c>
      <c r="AT60" s="107" t="str">
        <f t="shared" ca="1" si="38"/>
        <v/>
      </c>
      <c r="AU60" s="281" t="str">
        <f t="shared" ca="1" si="32"/>
        <v/>
      </c>
      <c r="AV60" s="130"/>
      <c r="AW60" s="106"/>
    </row>
    <row r="61" spans="1:49" s="131" customFormat="1" ht="30" customHeight="1" x14ac:dyDescent="0.25">
      <c r="A61" s="122" t="str">
        <f t="shared" ca="1" si="36"/>
        <v/>
      </c>
      <c r="B61" s="122" t="str">
        <f t="shared" ca="1" si="36"/>
        <v xml:space="preserve">  </v>
      </c>
      <c r="C61" s="123" t="str">
        <f t="shared" ca="1" si="36"/>
        <v/>
      </c>
      <c r="D61" s="124" t="str">
        <f t="shared" ca="1" si="36"/>
        <v/>
      </c>
      <c r="E61" s="125" t="str">
        <f t="shared" ca="1" si="36"/>
        <v/>
      </c>
      <c r="F61" s="126" t="str">
        <f t="shared" ca="1" si="36"/>
        <v/>
      </c>
      <c r="G61" s="126" t="str">
        <f t="shared" ca="1" si="36"/>
        <v/>
      </c>
      <c r="H61" s="126" t="str">
        <f t="shared" ca="1" si="36"/>
        <v/>
      </c>
      <c r="I61" s="126" t="str">
        <f t="shared" ca="1" si="36"/>
        <v/>
      </c>
      <c r="J61" s="126" t="str">
        <f t="shared" ca="1" si="36"/>
        <v/>
      </c>
      <c r="K61" s="126" t="str">
        <f t="shared" ca="1" si="36"/>
        <v/>
      </c>
      <c r="L61" s="126" t="str">
        <f t="shared" ca="1" si="36"/>
        <v/>
      </c>
      <c r="M61" s="126" t="str">
        <f t="shared" ca="1" si="36"/>
        <v/>
      </c>
      <c r="N61" s="126" t="str">
        <f t="shared" ca="1" si="36"/>
        <v/>
      </c>
      <c r="O61" s="127" t="str">
        <f t="shared" ca="1" si="36"/>
        <v/>
      </c>
      <c r="P61" s="126" t="str">
        <f t="shared" ref="P61:U76" ca="1" si="39">IF(INDIRECT("Calc!R"&amp;ROW()&amp;"C"&amp;COLUMN()+32,0)=0,"",INDIRECT("Calc!R"&amp;ROW()&amp;"C"&amp;COLUMN()+32,0))</f>
        <v/>
      </c>
      <c r="Q61" s="126" t="str">
        <f t="shared" ca="1" si="39"/>
        <v/>
      </c>
      <c r="R61" s="126" t="str">
        <f t="shared" ca="1" si="39"/>
        <v/>
      </c>
      <c r="S61" s="126" t="str">
        <f t="shared" ca="1" si="39"/>
        <v/>
      </c>
      <c r="T61" s="126" t="str">
        <f t="shared" ca="1" si="39"/>
        <v/>
      </c>
      <c r="U61" s="126" t="str">
        <f t="shared" ca="1" si="39"/>
        <v/>
      </c>
      <c r="V61" s="126" t="str">
        <f t="shared" ca="1" si="35"/>
        <v/>
      </c>
      <c r="W61" s="128" t="str">
        <f t="shared" ca="1" si="13"/>
        <v/>
      </c>
      <c r="X61" s="285" t="str">
        <f t="shared" ca="1" si="34"/>
        <v/>
      </c>
      <c r="Y61" s="107" t="str">
        <f t="shared" ca="1" si="34"/>
        <v/>
      </c>
      <c r="Z61" s="128" t="str">
        <f t="shared" ca="1" si="15"/>
        <v/>
      </c>
      <c r="AA61" s="285" t="str">
        <f t="shared" ca="1" si="33"/>
        <v/>
      </c>
      <c r="AB61" s="107" t="str">
        <f t="shared" ca="1" si="33"/>
        <v/>
      </c>
      <c r="AC61" s="128" t="str">
        <f t="shared" ca="1" si="37"/>
        <v/>
      </c>
      <c r="AD61" s="285" t="str">
        <f t="shared" ca="1" si="38"/>
        <v/>
      </c>
      <c r="AE61" s="107" t="str">
        <f t="shared" ca="1" si="38"/>
        <v/>
      </c>
      <c r="AF61" s="128" t="str">
        <f t="shared" ca="1" si="37"/>
        <v/>
      </c>
      <c r="AG61" s="285" t="str">
        <f t="shared" ca="1" si="38"/>
        <v/>
      </c>
      <c r="AH61" s="107" t="str">
        <f t="shared" ca="1" si="38"/>
        <v/>
      </c>
      <c r="AI61" s="128" t="str">
        <f t="shared" ca="1" si="37"/>
        <v/>
      </c>
      <c r="AJ61" s="285" t="str">
        <f t="shared" ca="1" si="38"/>
        <v/>
      </c>
      <c r="AK61" s="107" t="str">
        <f t="shared" ca="1" si="38"/>
        <v/>
      </c>
      <c r="AL61" s="128" t="str">
        <f t="shared" ca="1" si="37"/>
        <v/>
      </c>
      <c r="AM61" s="285" t="str">
        <f t="shared" ca="1" si="38"/>
        <v/>
      </c>
      <c r="AN61" s="107" t="str">
        <f t="shared" ca="1" si="38"/>
        <v/>
      </c>
      <c r="AO61" s="128" t="str">
        <f t="shared" ca="1" si="37"/>
        <v/>
      </c>
      <c r="AP61" s="285" t="str">
        <f t="shared" ca="1" si="38"/>
        <v/>
      </c>
      <c r="AQ61" s="107" t="str">
        <f t="shared" ca="1" si="38"/>
        <v/>
      </c>
      <c r="AR61" s="128" t="str">
        <f t="shared" ca="1" si="37"/>
        <v/>
      </c>
      <c r="AS61" s="285" t="str">
        <f t="shared" ca="1" si="38"/>
        <v/>
      </c>
      <c r="AT61" s="107" t="str">
        <f t="shared" ca="1" si="38"/>
        <v/>
      </c>
      <c r="AU61" s="281" t="str">
        <f t="shared" ca="1" si="32"/>
        <v/>
      </c>
      <c r="AV61" s="130"/>
      <c r="AW61" s="106"/>
    </row>
    <row r="62" spans="1:49" s="131" customFormat="1" ht="30" customHeight="1" x14ac:dyDescent="0.25">
      <c r="A62" s="122" t="str">
        <f t="shared" ca="1" si="36"/>
        <v/>
      </c>
      <c r="B62" s="122" t="str">
        <f t="shared" ca="1" si="36"/>
        <v xml:space="preserve">  </v>
      </c>
      <c r="C62" s="123" t="str">
        <f t="shared" ca="1" si="36"/>
        <v/>
      </c>
      <c r="D62" s="124" t="str">
        <f t="shared" ca="1" si="36"/>
        <v/>
      </c>
      <c r="E62" s="125" t="str">
        <f t="shared" ca="1" si="36"/>
        <v/>
      </c>
      <c r="F62" s="126" t="str">
        <f t="shared" ca="1" si="36"/>
        <v/>
      </c>
      <c r="G62" s="126" t="str">
        <f t="shared" ca="1" si="36"/>
        <v/>
      </c>
      <c r="H62" s="126" t="str">
        <f t="shared" ca="1" si="36"/>
        <v/>
      </c>
      <c r="I62" s="126" t="str">
        <f t="shared" ca="1" si="36"/>
        <v/>
      </c>
      <c r="J62" s="126" t="str">
        <f t="shared" ca="1" si="36"/>
        <v/>
      </c>
      <c r="K62" s="126" t="str">
        <f t="shared" ca="1" si="36"/>
        <v/>
      </c>
      <c r="L62" s="126" t="str">
        <f t="shared" ca="1" si="36"/>
        <v/>
      </c>
      <c r="M62" s="126" t="str">
        <f t="shared" ca="1" si="36"/>
        <v/>
      </c>
      <c r="N62" s="126" t="str">
        <f t="shared" ca="1" si="36"/>
        <v/>
      </c>
      <c r="O62" s="127" t="str">
        <f t="shared" ca="1" si="36"/>
        <v/>
      </c>
      <c r="P62" s="126" t="str">
        <f t="shared" ca="1" si="39"/>
        <v/>
      </c>
      <c r="Q62" s="126" t="str">
        <f t="shared" ca="1" si="39"/>
        <v/>
      </c>
      <c r="R62" s="126" t="str">
        <f t="shared" ca="1" si="39"/>
        <v/>
      </c>
      <c r="S62" s="126" t="str">
        <f t="shared" ca="1" si="39"/>
        <v/>
      </c>
      <c r="T62" s="126" t="str">
        <f t="shared" ca="1" si="39"/>
        <v/>
      </c>
      <c r="U62" s="126" t="str">
        <f t="shared" ca="1" si="39"/>
        <v/>
      </c>
      <c r="V62" s="126" t="str">
        <f t="shared" ca="1" si="35"/>
        <v/>
      </c>
      <c r="W62" s="128" t="str">
        <f t="shared" ca="1" si="13"/>
        <v/>
      </c>
      <c r="X62" s="285" t="str">
        <f t="shared" ca="1" si="34"/>
        <v/>
      </c>
      <c r="Y62" s="107" t="str">
        <f t="shared" ca="1" si="34"/>
        <v/>
      </c>
      <c r="Z62" s="128" t="str">
        <f t="shared" ca="1" si="15"/>
        <v/>
      </c>
      <c r="AA62" s="285" t="str">
        <f t="shared" ca="1" si="33"/>
        <v/>
      </c>
      <c r="AB62" s="107" t="str">
        <f t="shared" ca="1" si="33"/>
        <v/>
      </c>
      <c r="AC62" s="128" t="str">
        <f t="shared" ca="1" si="37"/>
        <v/>
      </c>
      <c r="AD62" s="285" t="str">
        <f t="shared" ca="1" si="38"/>
        <v/>
      </c>
      <c r="AE62" s="107" t="str">
        <f t="shared" ca="1" si="38"/>
        <v/>
      </c>
      <c r="AF62" s="128" t="str">
        <f t="shared" ca="1" si="37"/>
        <v/>
      </c>
      <c r="AG62" s="285" t="str">
        <f t="shared" ca="1" si="38"/>
        <v/>
      </c>
      <c r="AH62" s="107" t="str">
        <f t="shared" ca="1" si="38"/>
        <v/>
      </c>
      <c r="AI62" s="128" t="str">
        <f t="shared" ca="1" si="37"/>
        <v/>
      </c>
      <c r="AJ62" s="285" t="str">
        <f t="shared" ca="1" si="38"/>
        <v/>
      </c>
      <c r="AK62" s="107" t="str">
        <f t="shared" ca="1" si="38"/>
        <v/>
      </c>
      <c r="AL62" s="128" t="str">
        <f t="shared" ca="1" si="37"/>
        <v/>
      </c>
      <c r="AM62" s="285" t="str">
        <f t="shared" ca="1" si="38"/>
        <v/>
      </c>
      <c r="AN62" s="107" t="str">
        <f t="shared" ca="1" si="38"/>
        <v/>
      </c>
      <c r="AO62" s="128" t="str">
        <f t="shared" ca="1" si="37"/>
        <v/>
      </c>
      <c r="AP62" s="285" t="str">
        <f t="shared" ca="1" si="38"/>
        <v/>
      </c>
      <c r="AQ62" s="107" t="str">
        <f t="shared" ca="1" si="38"/>
        <v/>
      </c>
      <c r="AR62" s="128" t="str">
        <f t="shared" ca="1" si="37"/>
        <v/>
      </c>
      <c r="AS62" s="285" t="str">
        <f t="shared" ca="1" si="38"/>
        <v/>
      </c>
      <c r="AT62" s="107" t="str">
        <f t="shared" ca="1" si="38"/>
        <v/>
      </c>
      <c r="AU62" s="281" t="str">
        <f t="shared" ca="1" si="32"/>
        <v/>
      </c>
      <c r="AV62" s="130"/>
      <c r="AW62" s="106"/>
    </row>
    <row r="63" spans="1:49" s="131" customFormat="1" ht="30" customHeight="1" x14ac:dyDescent="0.25">
      <c r="A63" s="122" t="str">
        <f t="shared" ca="1" si="36"/>
        <v/>
      </c>
      <c r="B63" s="122" t="str">
        <f t="shared" ca="1" si="36"/>
        <v xml:space="preserve">  </v>
      </c>
      <c r="C63" s="123" t="str">
        <f t="shared" ca="1" si="36"/>
        <v/>
      </c>
      <c r="D63" s="124" t="str">
        <f t="shared" ca="1" si="36"/>
        <v/>
      </c>
      <c r="E63" s="125" t="str">
        <f t="shared" ca="1" si="36"/>
        <v/>
      </c>
      <c r="F63" s="126" t="str">
        <f t="shared" ca="1" si="36"/>
        <v/>
      </c>
      <c r="G63" s="126" t="str">
        <f t="shared" ca="1" si="36"/>
        <v/>
      </c>
      <c r="H63" s="126" t="str">
        <f t="shared" ca="1" si="36"/>
        <v/>
      </c>
      <c r="I63" s="126" t="str">
        <f t="shared" ca="1" si="36"/>
        <v/>
      </c>
      <c r="J63" s="126" t="str">
        <f t="shared" ca="1" si="36"/>
        <v/>
      </c>
      <c r="K63" s="126" t="str">
        <f t="shared" ca="1" si="36"/>
        <v/>
      </c>
      <c r="L63" s="126" t="str">
        <f t="shared" ca="1" si="36"/>
        <v/>
      </c>
      <c r="M63" s="126" t="str">
        <f t="shared" ca="1" si="36"/>
        <v/>
      </c>
      <c r="N63" s="126" t="str">
        <f t="shared" ca="1" si="36"/>
        <v/>
      </c>
      <c r="O63" s="127" t="str">
        <f t="shared" ca="1" si="36"/>
        <v/>
      </c>
      <c r="P63" s="126" t="str">
        <f t="shared" ca="1" si="39"/>
        <v/>
      </c>
      <c r="Q63" s="126" t="str">
        <f t="shared" ca="1" si="39"/>
        <v/>
      </c>
      <c r="R63" s="126" t="str">
        <f t="shared" ca="1" si="39"/>
        <v/>
      </c>
      <c r="S63" s="126" t="str">
        <f t="shared" ca="1" si="39"/>
        <v/>
      </c>
      <c r="T63" s="126" t="str">
        <f t="shared" ca="1" si="39"/>
        <v/>
      </c>
      <c r="U63" s="126" t="str">
        <f t="shared" ca="1" si="39"/>
        <v/>
      </c>
      <c r="V63" s="126" t="str">
        <f t="shared" ca="1" si="35"/>
        <v/>
      </c>
      <c r="W63" s="128" t="str">
        <f t="shared" ca="1" si="13"/>
        <v/>
      </c>
      <c r="X63" s="285" t="str">
        <f t="shared" ca="1" si="34"/>
        <v/>
      </c>
      <c r="Y63" s="107" t="str">
        <f t="shared" ca="1" si="34"/>
        <v/>
      </c>
      <c r="Z63" s="128" t="str">
        <f t="shared" ca="1" si="15"/>
        <v/>
      </c>
      <c r="AA63" s="285" t="str">
        <f t="shared" ca="1" si="33"/>
        <v/>
      </c>
      <c r="AB63" s="107" t="str">
        <f t="shared" ca="1" si="33"/>
        <v/>
      </c>
      <c r="AC63" s="128" t="str">
        <f t="shared" ca="1" si="37"/>
        <v/>
      </c>
      <c r="AD63" s="285" t="str">
        <f t="shared" ca="1" si="38"/>
        <v/>
      </c>
      <c r="AE63" s="107" t="str">
        <f t="shared" ca="1" si="38"/>
        <v/>
      </c>
      <c r="AF63" s="128" t="str">
        <f t="shared" ca="1" si="37"/>
        <v/>
      </c>
      <c r="AG63" s="285" t="str">
        <f t="shared" ca="1" si="38"/>
        <v/>
      </c>
      <c r="AH63" s="107" t="str">
        <f t="shared" ca="1" si="38"/>
        <v/>
      </c>
      <c r="AI63" s="128" t="str">
        <f t="shared" ca="1" si="37"/>
        <v/>
      </c>
      <c r="AJ63" s="285" t="str">
        <f t="shared" ca="1" si="38"/>
        <v/>
      </c>
      <c r="AK63" s="107" t="str">
        <f t="shared" ca="1" si="38"/>
        <v/>
      </c>
      <c r="AL63" s="128" t="str">
        <f t="shared" ca="1" si="37"/>
        <v/>
      </c>
      <c r="AM63" s="285" t="str">
        <f t="shared" ca="1" si="38"/>
        <v/>
      </c>
      <c r="AN63" s="107" t="str">
        <f t="shared" ca="1" si="38"/>
        <v/>
      </c>
      <c r="AO63" s="128" t="str">
        <f t="shared" ca="1" si="37"/>
        <v/>
      </c>
      <c r="AP63" s="285" t="str">
        <f t="shared" ca="1" si="38"/>
        <v/>
      </c>
      <c r="AQ63" s="107" t="str">
        <f t="shared" ca="1" si="38"/>
        <v/>
      </c>
      <c r="AR63" s="128" t="str">
        <f t="shared" ca="1" si="37"/>
        <v/>
      </c>
      <c r="AS63" s="285" t="str">
        <f t="shared" ca="1" si="38"/>
        <v/>
      </c>
      <c r="AT63" s="107" t="str">
        <f t="shared" ca="1" si="38"/>
        <v/>
      </c>
      <c r="AU63" s="281" t="str">
        <f t="shared" ca="1" si="32"/>
        <v/>
      </c>
      <c r="AV63" s="130"/>
      <c r="AW63" s="106"/>
    </row>
    <row r="64" spans="1:49" s="131" customFormat="1" ht="30" customHeight="1" x14ac:dyDescent="0.25">
      <c r="A64" s="122" t="str">
        <f t="shared" ca="1" si="36"/>
        <v/>
      </c>
      <c r="B64" s="122" t="str">
        <f t="shared" ca="1" si="36"/>
        <v xml:space="preserve">  </v>
      </c>
      <c r="C64" s="123" t="str">
        <f t="shared" ca="1" si="36"/>
        <v/>
      </c>
      <c r="D64" s="124" t="str">
        <f t="shared" ca="1" si="36"/>
        <v/>
      </c>
      <c r="E64" s="125" t="str">
        <f t="shared" ca="1" si="36"/>
        <v/>
      </c>
      <c r="F64" s="126" t="str">
        <f t="shared" ca="1" si="36"/>
        <v/>
      </c>
      <c r="G64" s="126" t="str">
        <f t="shared" ca="1" si="36"/>
        <v/>
      </c>
      <c r="H64" s="126" t="str">
        <f t="shared" ca="1" si="36"/>
        <v/>
      </c>
      <c r="I64" s="126" t="str">
        <f t="shared" ca="1" si="36"/>
        <v/>
      </c>
      <c r="J64" s="126" t="str">
        <f t="shared" ca="1" si="36"/>
        <v/>
      </c>
      <c r="K64" s="126" t="str">
        <f t="shared" ca="1" si="36"/>
        <v/>
      </c>
      <c r="L64" s="126" t="str">
        <f t="shared" ca="1" si="36"/>
        <v/>
      </c>
      <c r="M64" s="126" t="str">
        <f t="shared" ca="1" si="36"/>
        <v/>
      </c>
      <c r="N64" s="126" t="str">
        <f t="shared" ca="1" si="36"/>
        <v/>
      </c>
      <c r="O64" s="127" t="str">
        <f t="shared" ca="1" si="36"/>
        <v/>
      </c>
      <c r="P64" s="126" t="str">
        <f t="shared" ca="1" si="39"/>
        <v/>
      </c>
      <c r="Q64" s="126" t="str">
        <f t="shared" ca="1" si="39"/>
        <v/>
      </c>
      <c r="R64" s="126" t="str">
        <f t="shared" ca="1" si="39"/>
        <v/>
      </c>
      <c r="S64" s="126" t="str">
        <f t="shared" ca="1" si="39"/>
        <v/>
      </c>
      <c r="T64" s="126" t="str">
        <f t="shared" ca="1" si="39"/>
        <v/>
      </c>
      <c r="U64" s="126" t="str">
        <f t="shared" ca="1" si="39"/>
        <v/>
      </c>
      <c r="V64" s="126" t="str">
        <f t="shared" ca="1" si="35"/>
        <v/>
      </c>
      <c r="W64" s="128" t="str">
        <f t="shared" ca="1" si="13"/>
        <v/>
      </c>
      <c r="X64" s="285" t="str">
        <f t="shared" ca="1" si="34"/>
        <v/>
      </c>
      <c r="Y64" s="107" t="str">
        <f t="shared" ca="1" si="34"/>
        <v/>
      </c>
      <c r="Z64" s="128" t="str">
        <f t="shared" ca="1" si="15"/>
        <v/>
      </c>
      <c r="AA64" s="285" t="str">
        <f t="shared" ca="1" si="33"/>
        <v/>
      </c>
      <c r="AB64" s="107" t="str">
        <f t="shared" ca="1" si="33"/>
        <v/>
      </c>
      <c r="AC64" s="128" t="str">
        <f t="shared" ca="1" si="37"/>
        <v/>
      </c>
      <c r="AD64" s="285" t="str">
        <f t="shared" ca="1" si="38"/>
        <v/>
      </c>
      <c r="AE64" s="107" t="str">
        <f t="shared" ca="1" si="38"/>
        <v/>
      </c>
      <c r="AF64" s="128" t="str">
        <f t="shared" ca="1" si="37"/>
        <v/>
      </c>
      <c r="AG64" s="285" t="str">
        <f t="shared" ca="1" si="38"/>
        <v/>
      </c>
      <c r="AH64" s="107" t="str">
        <f t="shared" ca="1" si="38"/>
        <v/>
      </c>
      <c r="AI64" s="128" t="str">
        <f t="shared" ca="1" si="37"/>
        <v/>
      </c>
      <c r="AJ64" s="285" t="str">
        <f t="shared" ca="1" si="38"/>
        <v/>
      </c>
      <c r="AK64" s="107" t="str">
        <f t="shared" ca="1" si="38"/>
        <v/>
      </c>
      <c r="AL64" s="128" t="str">
        <f t="shared" ca="1" si="37"/>
        <v/>
      </c>
      <c r="AM64" s="285" t="str">
        <f t="shared" ca="1" si="38"/>
        <v/>
      </c>
      <c r="AN64" s="107" t="str">
        <f t="shared" ca="1" si="38"/>
        <v/>
      </c>
      <c r="AO64" s="128" t="str">
        <f t="shared" ca="1" si="37"/>
        <v/>
      </c>
      <c r="AP64" s="285" t="str">
        <f t="shared" ca="1" si="38"/>
        <v/>
      </c>
      <c r="AQ64" s="107" t="str">
        <f t="shared" ca="1" si="38"/>
        <v/>
      </c>
      <c r="AR64" s="128" t="str">
        <f t="shared" ca="1" si="37"/>
        <v/>
      </c>
      <c r="AS64" s="285" t="str">
        <f t="shared" ca="1" si="38"/>
        <v/>
      </c>
      <c r="AT64" s="107" t="str">
        <f t="shared" ca="1" si="38"/>
        <v/>
      </c>
      <c r="AU64" s="281" t="str">
        <f t="shared" ref="AU64:AU79" ca="1" si="40">IF(INDIRECT("Calc!R"&amp;ROW()&amp;"C"&amp;COLUMN(),0)=0,"",INDIRECT("Calc!R"&amp;ROW()&amp;"C"&amp;COLUMN(),0))</f>
        <v/>
      </c>
      <c r="AV64" s="130"/>
      <c r="AW64" s="106"/>
    </row>
    <row r="65" spans="1:49" s="131" customFormat="1" ht="30" customHeight="1" x14ac:dyDescent="0.25">
      <c r="A65" s="122" t="str">
        <f t="shared" ca="1" si="36"/>
        <v/>
      </c>
      <c r="B65" s="122" t="str">
        <f t="shared" ca="1" si="36"/>
        <v xml:space="preserve">  </v>
      </c>
      <c r="C65" s="123" t="str">
        <f t="shared" ca="1" si="36"/>
        <v/>
      </c>
      <c r="D65" s="124" t="str">
        <f t="shared" ca="1" si="36"/>
        <v/>
      </c>
      <c r="E65" s="125" t="str">
        <f t="shared" ca="1" si="36"/>
        <v/>
      </c>
      <c r="F65" s="126" t="str">
        <f t="shared" ca="1" si="36"/>
        <v/>
      </c>
      <c r="G65" s="126" t="str">
        <f t="shared" ca="1" si="36"/>
        <v/>
      </c>
      <c r="H65" s="126" t="str">
        <f t="shared" ca="1" si="36"/>
        <v/>
      </c>
      <c r="I65" s="126" t="str">
        <f t="shared" ca="1" si="36"/>
        <v/>
      </c>
      <c r="J65" s="126" t="str">
        <f t="shared" ca="1" si="36"/>
        <v/>
      </c>
      <c r="K65" s="126" t="str">
        <f t="shared" ca="1" si="36"/>
        <v/>
      </c>
      <c r="L65" s="126" t="str">
        <f t="shared" ca="1" si="36"/>
        <v/>
      </c>
      <c r="M65" s="126" t="str">
        <f t="shared" ca="1" si="36"/>
        <v/>
      </c>
      <c r="N65" s="126" t="str">
        <f t="shared" ca="1" si="36"/>
        <v/>
      </c>
      <c r="O65" s="127" t="str">
        <f t="shared" ca="1" si="36"/>
        <v/>
      </c>
      <c r="P65" s="126" t="str">
        <f t="shared" ca="1" si="39"/>
        <v/>
      </c>
      <c r="Q65" s="126" t="str">
        <f t="shared" ca="1" si="39"/>
        <v/>
      </c>
      <c r="R65" s="126" t="str">
        <f t="shared" ca="1" si="39"/>
        <v/>
      </c>
      <c r="S65" s="126" t="str">
        <f t="shared" ca="1" si="39"/>
        <v/>
      </c>
      <c r="T65" s="126" t="str">
        <f t="shared" ca="1" si="39"/>
        <v/>
      </c>
      <c r="U65" s="126" t="str">
        <f t="shared" ca="1" si="39"/>
        <v/>
      </c>
      <c r="V65" s="126" t="str">
        <f t="shared" ca="1" si="35"/>
        <v/>
      </c>
      <c r="W65" s="128" t="str">
        <f t="shared" ca="1" si="13"/>
        <v/>
      </c>
      <c r="X65" s="285" t="str">
        <f t="shared" ref="X65:X100" ca="1" si="41">IF(INDIRECT("Calc!R"&amp;ROW()&amp;"C"&amp;COLUMN(),0)=0,"",INDIRECT("Calc!R"&amp;ROW()&amp;"C"&amp;COLUMN(),0))</f>
        <v/>
      </c>
      <c r="Y65" s="107" t="str">
        <f t="shared" ref="Y65:Y80" ca="1" si="42">IF(INDIRECT("Calc!R"&amp;ROW()&amp;"C"&amp;COLUMN(),0)=0,"",INDIRECT("Calc!R"&amp;ROW()&amp;"C"&amp;COLUMN(),0))</f>
        <v/>
      </c>
      <c r="Z65" s="128" t="str">
        <f t="shared" ca="1" si="15"/>
        <v/>
      </c>
      <c r="AA65" s="285" t="str">
        <f t="shared" ca="1" si="33"/>
        <v/>
      </c>
      <c r="AB65" s="107" t="str">
        <f t="shared" ca="1" si="33"/>
        <v/>
      </c>
      <c r="AC65" s="128" t="str">
        <f t="shared" ca="1" si="37"/>
        <v/>
      </c>
      <c r="AD65" s="285" t="str">
        <f t="shared" ca="1" si="38"/>
        <v/>
      </c>
      <c r="AE65" s="107" t="str">
        <f t="shared" ca="1" si="38"/>
        <v/>
      </c>
      <c r="AF65" s="128" t="str">
        <f t="shared" ca="1" si="37"/>
        <v/>
      </c>
      <c r="AG65" s="285" t="str">
        <f t="shared" ca="1" si="38"/>
        <v/>
      </c>
      <c r="AH65" s="107" t="str">
        <f t="shared" ca="1" si="38"/>
        <v/>
      </c>
      <c r="AI65" s="128" t="str">
        <f t="shared" ca="1" si="37"/>
        <v/>
      </c>
      <c r="AJ65" s="285" t="str">
        <f t="shared" ca="1" si="38"/>
        <v/>
      </c>
      <c r="AK65" s="107" t="str">
        <f t="shared" ca="1" si="38"/>
        <v/>
      </c>
      <c r="AL65" s="128" t="str">
        <f t="shared" ca="1" si="37"/>
        <v/>
      </c>
      <c r="AM65" s="285" t="str">
        <f t="shared" ca="1" si="38"/>
        <v/>
      </c>
      <c r="AN65" s="107" t="str">
        <f t="shared" ca="1" si="38"/>
        <v/>
      </c>
      <c r="AO65" s="128" t="str">
        <f t="shared" ca="1" si="37"/>
        <v/>
      </c>
      <c r="AP65" s="285" t="str">
        <f t="shared" ca="1" si="38"/>
        <v/>
      </c>
      <c r="AQ65" s="107" t="str">
        <f t="shared" ca="1" si="38"/>
        <v/>
      </c>
      <c r="AR65" s="128" t="str">
        <f t="shared" ca="1" si="37"/>
        <v/>
      </c>
      <c r="AS65" s="285" t="str">
        <f t="shared" ref="AS65:AS100" ca="1" si="43">IF(INDIRECT("Calc!R"&amp;ROW()&amp;"C"&amp;COLUMN(),0)=0,"",INDIRECT("Calc!R"&amp;ROW()&amp;"C"&amp;COLUMN(),0))</f>
        <v/>
      </c>
      <c r="AT65" s="107" t="str">
        <f t="shared" ca="1" si="38"/>
        <v/>
      </c>
      <c r="AU65" s="281" t="str">
        <f t="shared" ca="1" si="40"/>
        <v/>
      </c>
      <c r="AV65" s="130"/>
      <c r="AW65" s="106"/>
    </row>
    <row r="66" spans="1:49" s="131" customFormat="1" ht="30" customHeight="1" x14ac:dyDescent="0.25">
      <c r="A66" s="122" t="str">
        <f t="shared" ca="1" si="36"/>
        <v/>
      </c>
      <c r="B66" s="122" t="str">
        <f t="shared" ca="1" si="36"/>
        <v xml:space="preserve">  </v>
      </c>
      <c r="C66" s="123" t="str">
        <f t="shared" ca="1" si="36"/>
        <v/>
      </c>
      <c r="D66" s="124" t="str">
        <f t="shared" ca="1" si="36"/>
        <v/>
      </c>
      <c r="E66" s="125" t="str">
        <f t="shared" ca="1" si="36"/>
        <v/>
      </c>
      <c r="F66" s="126" t="str">
        <f t="shared" ca="1" si="36"/>
        <v/>
      </c>
      <c r="G66" s="126" t="str">
        <f t="shared" ca="1" si="36"/>
        <v/>
      </c>
      <c r="H66" s="126" t="str">
        <f t="shared" ca="1" si="36"/>
        <v/>
      </c>
      <c r="I66" s="126" t="str">
        <f t="shared" ca="1" si="36"/>
        <v/>
      </c>
      <c r="J66" s="126" t="str">
        <f t="shared" ca="1" si="36"/>
        <v/>
      </c>
      <c r="K66" s="126" t="str">
        <f t="shared" ca="1" si="36"/>
        <v/>
      </c>
      <c r="L66" s="126" t="str">
        <f t="shared" ca="1" si="36"/>
        <v/>
      </c>
      <c r="M66" s="126" t="str">
        <f t="shared" ca="1" si="36"/>
        <v/>
      </c>
      <c r="N66" s="126" t="str">
        <f t="shared" ca="1" si="36"/>
        <v/>
      </c>
      <c r="O66" s="127" t="str">
        <f t="shared" ca="1" si="36"/>
        <v/>
      </c>
      <c r="P66" s="126" t="str">
        <f t="shared" ca="1" si="39"/>
        <v/>
      </c>
      <c r="Q66" s="126" t="str">
        <f t="shared" ca="1" si="39"/>
        <v/>
      </c>
      <c r="R66" s="126" t="str">
        <f t="shared" ca="1" si="39"/>
        <v/>
      </c>
      <c r="S66" s="126" t="str">
        <f t="shared" ca="1" si="39"/>
        <v/>
      </c>
      <c r="T66" s="126" t="str">
        <f t="shared" ca="1" si="39"/>
        <v/>
      </c>
      <c r="U66" s="126" t="str">
        <f t="shared" ca="1" si="39"/>
        <v/>
      </c>
      <c r="V66" s="126" t="str">
        <f t="shared" ca="1" si="35"/>
        <v/>
      </c>
      <c r="W66" s="128" t="str">
        <f t="shared" ca="1" si="13"/>
        <v/>
      </c>
      <c r="X66" s="285" t="str">
        <f t="shared" ca="1" si="41"/>
        <v/>
      </c>
      <c r="Y66" s="107" t="str">
        <f t="shared" ca="1" si="42"/>
        <v/>
      </c>
      <c r="Z66" s="128" t="str">
        <f t="shared" ca="1" si="15"/>
        <v/>
      </c>
      <c r="AA66" s="285" t="str">
        <f t="shared" ca="1" si="33"/>
        <v/>
      </c>
      <c r="AB66" s="107" t="str">
        <f t="shared" ca="1" si="33"/>
        <v/>
      </c>
      <c r="AC66" s="128" t="str">
        <f t="shared" ca="1" si="37"/>
        <v/>
      </c>
      <c r="AD66" s="285" t="str">
        <f t="shared" ca="1" si="38"/>
        <v/>
      </c>
      <c r="AE66" s="107" t="str">
        <f t="shared" ca="1" si="38"/>
        <v/>
      </c>
      <c r="AF66" s="128" t="str">
        <f t="shared" ca="1" si="37"/>
        <v/>
      </c>
      <c r="AG66" s="285" t="str">
        <f t="shared" ca="1" si="38"/>
        <v/>
      </c>
      <c r="AH66" s="107" t="str">
        <f t="shared" ca="1" si="38"/>
        <v/>
      </c>
      <c r="AI66" s="128" t="str">
        <f t="shared" ca="1" si="37"/>
        <v/>
      </c>
      <c r="AJ66" s="285" t="str">
        <f t="shared" ca="1" si="38"/>
        <v/>
      </c>
      <c r="AK66" s="107" t="str">
        <f t="shared" ca="1" si="38"/>
        <v/>
      </c>
      <c r="AL66" s="128" t="str">
        <f t="shared" ca="1" si="37"/>
        <v/>
      </c>
      <c r="AM66" s="285" t="str">
        <f t="shared" ca="1" si="38"/>
        <v/>
      </c>
      <c r="AN66" s="107" t="str">
        <f t="shared" ca="1" si="38"/>
        <v/>
      </c>
      <c r="AO66" s="128" t="str">
        <f t="shared" ca="1" si="37"/>
        <v/>
      </c>
      <c r="AP66" s="285" t="str">
        <f t="shared" ca="1" si="38"/>
        <v/>
      </c>
      <c r="AQ66" s="107" t="str">
        <f t="shared" ca="1" si="38"/>
        <v/>
      </c>
      <c r="AR66" s="128" t="str">
        <f t="shared" ca="1" si="37"/>
        <v/>
      </c>
      <c r="AS66" s="285" t="str">
        <f t="shared" ca="1" si="43"/>
        <v/>
      </c>
      <c r="AT66" s="107" t="str">
        <f t="shared" ca="1" si="38"/>
        <v/>
      </c>
      <c r="AU66" s="281" t="str">
        <f t="shared" ca="1" si="40"/>
        <v/>
      </c>
      <c r="AV66" s="130"/>
      <c r="AW66" s="106"/>
    </row>
    <row r="67" spans="1:49" s="131" customFormat="1" ht="30" customHeight="1" x14ac:dyDescent="0.25">
      <c r="A67" s="122" t="str">
        <f t="shared" ca="1" si="36"/>
        <v/>
      </c>
      <c r="B67" s="122" t="str">
        <f t="shared" ca="1" si="36"/>
        <v xml:space="preserve">  </v>
      </c>
      <c r="C67" s="123" t="str">
        <f t="shared" ca="1" si="36"/>
        <v/>
      </c>
      <c r="D67" s="124" t="str">
        <f t="shared" ca="1" si="36"/>
        <v/>
      </c>
      <c r="E67" s="125" t="str">
        <f t="shared" ca="1" si="36"/>
        <v/>
      </c>
      <c r="F67" s="126" t="str">
        <f t="shared" ca="1" si="36"/>
        <v/>
      </c>
      <c r="G67" s="126" t="str">
        <f t="shared" ca="1" si="36"/>
        <v/>
      </c>
      <c r="H67" s="126" t="str">
        <f t="shared" ca="1" si="36"/>
        <v/>
      </c>
      <c r="I67" s="126" t="str">
        <f t="shared" ca="1" si="36"/>
        <v/>
      </c>
      <c r="J67" s="126" t="str">
        <f t="shared" ca="1" si="36"/>
        <v/>
      </c>
      <c r="K67" s="126" t="str">
        <f t="shared" ca="1" si="36"/>
        <v/>
      </c>
      <c r="L67" s="126" t="str">
        <f t="shared" ca="1" si="36"/>
        <v/>
      </c>
      <c r="M67" s="126" t="str">
        <f t="shared" ca="1" si="36"/>
        <v/>
      </c>
      <c r="N67" s="126" t="str">
        <f t="shared" ca="1" si="36"/>
        <v/>
      </c>
      <c r="O67" s="127" t="str">
        <f t="shared" ca="1" si="36"/>
        <v/>
      </c>
      <c r="P67" s="126" t="str">
        <f t="shared" ca="1" si="39"/>
        <v/>
      </c>
      <c r="Q67" s="126" t="str">
        <f t="shared" ca="1" si="39"/>
        <v/>
      </c>
      <c r="R67" s="126" t="str">
        <f t="shared" ca="1" si="39"/>
        <v/>
      </c>
      <c r="S67" s="126" t="str">
        <f t="shared" ca="1" si="39"/>
        <v/>
      </c>
      <c r="T67" s="126" t="str">
        <f t="shared" ca="1" si="39"/>
        <v/>
      </c>
      <c r="U67" s="126" t="str">
        <f t="shared" ca="1" si="39"/>
        <v/>
      </c>
      <c r="V67" s="126" t="str">
        <f t="shared" ref="V67:AE82" ca="1" si="44">IF(INDIRECT("Calc!R"&amp;ROW()&amp;"C"&amp;COLUMN(),0)=0,"",INDIRECT("Calc!R"&amp;ROW()&amp;"C"&amp;COLUMN(),0))</f>
        <v/>
      </c>
      <c r="W67" s="128" t="str">
        <f t="shared" ca="1" si="13"/>
        <v/>
      </c>
      <c r="X67" s="285" t="str">
        <f t="shared" ca="1" si="41"/>
        <v/>
      </c>
      <c r="Y67" s="107" t="str">
        <f t="shared" ca="1" si="42"/>
        <v/>
      </c>
      <c r="Z67" s="128" t="str">
        <f t="shared" ca="1" si="15"/>
        <v/>
      </c>
      <c r="AA67" s="285" t="str">
        <f t="shared" ca="1" si="33"/>
        <v/>
      </c>
      <c r="AB67" s="107" t="str">
        <f t="shared" ca="1" si="33"/>
        <v/>
      </c>
      <c r="AC67" s="128" t="str">
        <f t="shared" ca="1" si="37"/>
        <v/>
      </c>
      <c r="AD67" s="285" t="str">
        <f t="shared" ca="1" si="38"/>
        <v/>
      </c>
      <c r="AE67" s="107" t="str">
        <f t="shared" ca="1" si="38"/>
        <v/>
      </c>
      <c r="AF67" s="128" t="str">
        <f t="shared" ca="1" si="37"/>
        <v/>
      </c>
      <c r="AG67" s="285" t="str">
        <f t="shared" ca="1" si="38"/>
        <v/>
      </c>
      <c r="AH67" s="107" t="str">
        <f t="shared" ca="1" si="38"/>
        <v/>
      </c>
      <c r="AI67" s="128" t="str">
        <f t="shared" ca="1" si="37"/>
        <v/>
      </c>
      <c r="AJ67" s="285" t="str">
        <f t="shared" ca="1" si="38"/>
        <v/>
      </c>
      <c r="AK67" s="107" t="str">
        <f t="shared" ca="1" si="38"/>
        <v/>
      </c>
      <c r="AL67" s="128" t="str">
        <f t="shared" ca="1" si="37"/>
        <v/>
      </c>
      <c r="AM67" s="285" t="str">
        <f t="shared" ca="1" si="38"/>
        <v/>
      </c>
      <c r="AN67" s="107" t="str">
        <f t="shared" ca="1" si="38"/>
        <v/>
      </c>
      <c r="AO67" s="128" t="str">
        <f t="shared" ca="1" si="37"/>
        <v/>
      </c>
      <c r="AP67" s="285" t="str">
        <f t="shared" ca="1" si="38"/>
        <v/>
      </c>
      <c r="AQ67" s="107" t="str">
        <f t="shared" ca="1" si="38"/>
        <v/>
      </c>
      <c r="AR67" s="128" t="str">
        <f t="shared" ca="1" si="37"/>
        <v/>
      </c>
      <c r="AS67" s="285" t="str">
        <f t="shared" ca="1" si="43"/>
        <v/>
      </c>
      <c r="AT67" s="107" t="str">
        <f t="shared" ca="1" si="38"/>
        <v/>
      </c>
      <c r="AU67" s="281" t="str">
        <f t="shared" ca="1" si="40"/>
        <v/>
      </c>
      <c r="AV67" s="130"/>
      <c r="AW67" s="106"/>
    </row>
    <row r="68" spans="1:49" s="131" customFormat="1" ht="30" customHeight="1" x14ac:dyDescent="0.25">
      <c r="A68" s="122" t="str">
        <f t="shared" ca="1" si="36"/>
        <v/>
      </c>
      <c r="B68" s="122" t="str">
        <f t="shared" ca="1" si="36"/>
        <v xml:space="preserve">  </v>
      </c>
      <c r="C68" s="123" t="str">
        <f t="shared" ca="1" si="36"/>
        <v/>
      </c>
      <c r="D68" s="124" t="str">
        <f t="shared" ca="1" si="36"/>
        <v/>
      </c>
      <c r="E68" s="125" t="str">
        <f t="shared" ca="1" si="36"/>
        <v/>
      </c>
      <c r="F68" s="126" t="str">
        <f t="shared" ca="1" si="36"/>
        <v/>
      </c>
      <c r="G68" s="126" t="str">
        <f t="shared" ca="1" si="36"/>
        <v/>
      </c>
      <c r="H68" s="126" t="str">
        <f t="shared" ca="1" si="36"/>
        <v/>
      </c>
      <c r="I68" s="126" t="str">
        <f t="shared" ca="1" si="36"/>
        <v/>
      </c>
      <c r="J68" s="126" t="str">
        <f t="shared" ca="1" si="36"/>
        <v/>
      </c>
      <c r="K68" s="126" t="str">
        <f t="shared" ca="1" si="36"/>
        <v/>
      </c>
      <c r="L68" s="126" t="str">
        <f t="shared" ca="1" si="36"/>
        <v/>
      </c>
      <c r="M68" s="126" t="str">
        <f t="shared" ca="1" si="36"/>
        <v/>
      </c>
      <c r="N68" s="126" t="str">
        <f t="shared" ca="1" si="36"/>
        <v/>
      </c>
      <c r="O68" s="127" t="str">
        <f t="shared" ca="1" si="36"/>
        <v/>
      </c>
      <c r="P68" s="126" t="str">
        <f t="shared" ca="1" si="39"/>
        <v/>
      </c>
      <c r="Q68" s="126" t="str">
        <f t="shared" ca="1" si="39"/>
        <v/>
      </c>
      <c r="R68" s="126" t="str">
        <f t="shared" ca="1" si="39"/>
        <v/>
      </c>
      <c r="S68" s="126" t="str">
        <f t="shared" ca="1" si="39"/>
        <v/>
      </c>
      <c r="T68" s="126" t="str">
        <f t="shared" ca="1" si="39"/>
        <v/>
      </c>
      <c r="U68" s="126" t="str">
        <f t="shared" ca="1" si="39"/>
        <v/>
      </c>
      <c r="V68" s="126" t="str">
        <f t="shared" ca="1" si="44"/>
        <v/>
      </c>
      <c r="W68" s="128" t="str">
        <f t="shared" ca="1" si="13"/>
        <v/>
      </c>
      <c r="X68" s="285" t="str">
        <f t="shared" ca="1" si="41"/>
        <v/>
      </c>
      <c r="Y68" s="107" t="str">
        <f t="shared" ca="1" si="42"/>
        <v/>
      </c>
      <c r="Z68" s="128" t="str">
        <f t="shared" ca="1" si="15"/>
        <v/>
      </c>
      <c r="AA68" s="285" t="str">
        <f t="shared" ca="1" si="33"/>
        <v/>
      </c>
      <c r="AB68" s="107" t="str">
        <f t="shared" ca="1" si="33"/>
        <v/>
      </c>
      <c r="AC68" s="128" t="str">
        <f t="shared" ca="1" si="37"/>
        <v/>
      </c>
      <c r="AD68" s="285" t="str">
        <f t="shared" ca="1" si="38"/>
        <v/>
      </c>
      <c r="AE68" s="107" t="str">
        <f t="shared" ca="1" si="38"/>
        <v/>
      </c>
      <c r="AF68" s="128" t="str">
        <f t="shared" ca="1" si="37"/>
        <v/>
      </c>
      <c r="AG68" s="285" t="str">
        <f t="shared" ca="1" si="38"/>
        <v/>
      </c>
      <c r="AH68" s="107" t="str">
        <f t="shared" ca="1" si="38"/>
        <v/>
      </c>
      <c r="AI68" s="128" t="str">
        <f t="shared" ca="1" si="37"/>
        <v/>
      </c>
      <c r="AJ68" s="285" t="str">
        <f t="shared" ca="1" si="38"/>
        <v/>
      </c>
      <c r="AK68" s="107" t="str">
        <f t="shared" ca="1" si="38"/>
        <v/>
      </c>
      <c r="AL68" s="128" t="str">
        <f t="shared" ca="1" si="37"/>
        <v/>
      </c>
      <c r="AM68" s="285" t="str">
        <f t="shared" ca="1" si="38"/>
        <v/>
      </c>
      <c r="AN68" s="107" t="str">
        <f t="shared" ca="1" si="38"/>
        <v/>
      </c>
      <c r="AO68" s="128" t="str">
        <f t="shared" ca="1" si="37"/>
        <v/>
      </c>
      <c r="AP68" s="285" t="str">
        <f t="shared" ca="1" si="38"/>
        <v/>
      </c>
      <c r="AQ68" s="107" t="str">
        <f t="shared" ca="1" si="38"/>
        <v/>
      </c>
      <c r="AR68" s="128" t="str">
        <f t="shared" ca="1" si="37"/>
        <v/>
      </c>
      <c r="AS68" s="285" t="str">
        <f t="shared" ca="1" si="43"/>
        <v/>
      </c>
      <c r="AT68" s="107" t="str">
        <f t="shared" ca="1" si="38"/>
        <v/>
      </c>
      <c r="AU68" s="281" t="str">
        <f t="shared" ca="1" si="40"/>
        <v/>
      </c>
      <c r="AV68" s="130"/>
      <c r="AW68" s="106"/>
    </row>
    <row r="69" spans="1:49" s="131" customFormat="1" ht="30" customHeight="1" x14ac:dyDescent="0.25">
      <c r="A69" s="122" t="str">
        <f t="shared" ca="1" si="36"/>
        <v/>
      </c>
      <c r="B69" s="122" t="str">
        <f t="shared" ca="1" si="36"/>
        <v xml:space="preserve">  </v>
      </c>
      <c r="C69" s="123" t="str">
        <f t="shared" ca="1" si="36"/>
        <v/>
      </c>
      <c r="D69" s="124" t="str">
        <f t="shared" ca="1" si="36"/>
        <v/>
      </c>
      <c r="E69" s="125" t="str">
        <f t="shared" ca="1" si="36"/>
        <v/>
      </c>
      <c r="F69" s="126" t="str">
        <f t="shared" ca="1" si="36"/>
        <v/>
      </c>
      <c r="G69" s="126" t="str">
        <f t="shared" ca="1" si="36"/>
        <v/>
      </c>
      <c r="H69" s="126" t="str">
        <f t="shared" ca="1" si="36"/>
        <v/>
      </c>
      <c r="I69" s="126" t="str">
        <f t="shared" ca="1" si="36"/>
        <v/>
      </c>
      <c r="J69" s="126" t="str">
        <f t="shared" ca="1" si="36"/>
        <v/>
      </c>
      <c r="K69" s="126" t="str">
        <f t="shared" ca="1" si="36"/>
        <v/>
      </c>
      <c r="L69" s="126" t="str">
        <f t="shared" ca="1" si="36"/>
        <v/>
      </c>
      <c r="M69" s="126" t="str">
        <f t="shared" ca="1" si="36"/>
        <v/>
      </c>
      <c r="N69" s="126" t="str">
        <f t="shared" ca="1" si="36"/>
        <v/>
      </c>
      <c r="O69" s="127" t="str">
        <f t="shared" ca="1" si="36"/>
        <v/>
      </c>
      <c r="P69" s="126" t="str">
        <f t="shared" ca="1" si="39"/>
        <v/>
      </c>
      <c r="Q69" s="126" t="str">
        <f t="shared" ca="1" si="39"/>
        <v/>
      </c>
      <c r="R69" s="126" t="str">
        <f t="shared" ca="1" si="39"/>
        <v/>
      </c>
      <c r="S69" s="126" t="str">
        <f t="shared" ca="1" si="39"/>
        <v/>
      </c>
      <c r="T69" s="126" t="str">
        <f t="shared" ca="1" si="39"/>
        <v/>
      </c>
      <c r="U69" s="126" t="str">
        <f t="shared" ca="1" si="39"/>
        <v/>
      </c>
      <c r="V69" s="126" t="str">
        <f t="shared" ca="1" si="44"/>
        <v/>
      </c>
      <c r="W69" s="128" t="str">
        <f t="shared" ca="1" si="13"/>
        <v/>
      </c>
      <c r="X69" s="285" t="str">
        <f t="shared" ca="1" si="41"/>
        <v/>
      </c>
      <c r="Y69" s="107" t="str">
        <f t="shared" ca="1" si="42"/>
        <v/>
      </c>
      <c r="Z69" s="128" t="str">
        <f t="shared" ca="1" si="15"/>
        <v/>
      </c>
      <c r="AA69" s="285" t="str">
        <f t="shared" ca="1" si="33"/>
        <v/>
      </c>
      <c r="AB69" s="107" t="str">
        <f t="shared" ca="1" si="33"/>
        <v/>
      </c>
      <c r="AC69" s="128" t="str">
        <f t="shared" ca="1" si="37"/>
        <v/>
      </c>
      <c r="AD69" s="285" t="str">
        <f t="shared" ca="1" si="38"/>
        <v/>
      </c>
      <c r="AE69" s="107" t="str">
        <f t="shared" ca="1" si="38"/>
        <v/>
      </c>
      <c r="AF69" s="128" t="str">
        <f t="shared" ca="1" si="37"/>
        <v/>
      </c>
      <c r="AG69" s="285" t="str">
        <f t="shared" ca="1" si="38"/>
        <v/>
      </c>
      <c r="AH69" s="107" t="str">
        <f t="shared" ca="1" si="38"/>
        <v/>
      </c>
      <c r="AI69" s="128" t="str">
        <f t="shared" ca="1" si="37"/>
        <v/>
      </c>
      <c r="AJ69" s="285" t="str">
        <f t="shared" ca="1" si="38"/>
        <v/>
      </c>
      <c r="AK69" s="107" t="str">
        <f t="shared" ca="1" si="38"/>
        <v/>
      </c>
      <c r="AL69" s="128" t="str">
        <f t="shared" ca="1" si="37"/>
        <v/>
      </c>
      <c r="AM69" s="285" t="str">
        <f t="shared" ca="1" si="38"/>
        <v/>
      </c>
      <c r="AN69" s="107" t="str">
        <f t="shared" ca="1" si="38"/>
        <v/>
      </c>
      <c r="AO69" s="128" t="str">
        <f t="shared" ca="1" si="37"/>
        <v/>
      </c>
      <c r="AP69" s="285" t="str">
        <f t="shared" ca="1" si="38"/>
        <v/>
      </c>
      <c r="AQ69" s="107" t="str">
        <f t="shared" ca="1" si="38"/>
        <v/>
      </c>
      <c r="AR69" s="128" t="str">
        <f t="shared" ca="1" si="37"/>
        <v/>
      </c>
      <c r="AS69" s="285" t="str">
        <f t="shared" ca="1" si="43"/>
        <v/>
      </c>
      <c r="AT69" s="107" t="str">
        <f t="shared" ca="1" si="38"/>
        <v/>
      </c>
      <c r="AU69" s="281" t="str">
        <f t="shared" ca="1" si="40"/>
        <v/>
      </c>
      <c r="AV69" s="130"/>
      <c r="AW69" s="106"/>
    </row>
    <row r="70" spans="1:49" s="131" customFormat="1" ht="30" customHeight="1" x14ac:dyDescent="0.25">
      <c r="A70" s="122" t="str">
        <f t="shared" ca="1" si="36"/>
        <v/>
      </c>
      <c r="B70" s="122" t="str">
        <f t="shared" ca="1" si="36"/>
        <v xml:space="preserve">  </v>
      </c>
      <c r="C70" s="123" t="str">
        <f t="shared" ca="1" si="36"/>
        <v/>
      </c>
      <c r="D70" s="124" t="str">
        <f t="shared" ca="1" si="36"/>
        <v/>
      </c>
      <c r="E70" s="125" t="str">
        <f t="shared" ca="1" si="36"/>
        <v/>
      </c>
      <c r="F70" s="126" t="str">
        <f t="shared" ca="1" si="36"/>
        <v/>
      </c>
      <c r="G70" s="126" t="str">
        <f t="shared" ca="1" si="36"/>
        <v/>
      </c>
      <c r="H70" s="126" t="str">
        <f t="shared" ca="1" si="36"/>
        <v/>
      </c>
      <c r="I70" s="126" t="str">
        <f t="shared" ca="1" si="36"/>
        <v/>
      </c>
      <c r="J70" s="126" t="str">
        <f t="shared" ca="1" si="36"/>
        <v/>
      </c>
      <c r="K70" s="126" t="str">
        <f t="shared" ca="1" si="36"/>
        <v/>
      </c>
      <c r="L70" s="126" t="str">
        <f t="shared" ca="1" si="36"/>
        <v/>
      </c>
      <c r="M70" s="126" t="str">
        <f t="shared" ca="1" si="36"/>
        <v/>
      </c>
      <c r="N70" s="126" t="str">
        <f t="shared" ca="1" si="36"/>
        <v/>
      </c>
      <c r="O70" s="127" t="str">
        <f t="shared" ca="1" si="36"/>
        <v/>
      </c>
      <c r="P70" s="126" t="str">
        <f t="shared" ca="1" si="39"/>
        <v/>
      </c>
      <c r="Q70" s="126" t="str">
        <f t="shared" ca="1" si="39"/>
        <v/>
      </c>
      <c r="R70" s="126" t="str">
        <f t="shared" ca="1" si="39"/>
        <v/>
      </c>
      <c r="S70" s="126" t="str">
        <f t="shared" ca="1" si="39"/>
        <v/>
      </c>
      <c r="T70" s="126" t="str">
        <f t="shared" ca="1" si="39"/>
        <v/>
      </c>
      <c r="U70" s="126" t="str">
        <f t="shared" ca="1" si="39"/>
        <v/>
      </c>
      <c r="V70" s="126" t="str">
        <f t="shared" ca="1" si="44"/>
        <v/>
      </c>
      <c r="W70" s="128" t="str">
        <f t="shared" ca="1" si="13"/>
        <v/>
      </c>
      <c r="X70" s="285" t="str">
        <f t="shared" ca="1" si="41"/>
        <v/>
      </c>
      <c r="Y70" s="107" t="str">
        <f t="shared" ca="1" si="42"/>
        <v/>
      </c>
      <c r="Z70" s="128" t="str">
        <f t="shared" ca="1" si="15"/>
        <v/>
      </c>
      <c r="AA70" s="285" t="str">
        <f t="shared" ca="1" si="33"/>
        <v/>
      </c>
      <c r="AB70" s="107" t="str">
        <f t="shared" ca="1" si="33"/>
        <v/>
      </c>
      <c r="AC70" s="128" t="str">
        <f t="shared" ca="1" si="37"/>
        <v/>
      </c>
      <c r="AD70" s="285" t="str">
        <f t="shared" ca="1" si="38"/>
        <v/>
      </c>
      <c r="AE70" s="107" t="str">
        <f t="shared" ca="1" si="38"/>
        <v/>
      </c>
      <c r="AF70" s="128" t="str">
        <f t="shared" ca="1" si="37"/>
        <v/>
      </c>
      <c r="AG70" s="285" t="str">
        <f t="shared" ca="1" si="38"/>
        <v/>
      </c>
      <c r="AH70" s="107" t="str">
        <f t="shared" ca="1" si="38"/>
        <v/>
      </c>
      <c r="AI70" s="128" t="str">
        <f t="shared" ca="1" si="37"/>
        <v/>
      </c>
      <c r="AJ70" s="285" t="str">
        <f t="shared" ca="1" si="38"/>
        <v/>
      </c>
      <c r="AK70" s="107" t="str">
        <f t="shared" ca="1" si="38"/>
        <v/>
      </c>
      <c r="AL70" s="128" t="str">
        <f t="shared" ca="1" si="37"/>
        <v/>
      </c>
      <c r="AM70" s="285" t="str">
        <f t="shared" ca="1" si="38"/>
        <v/>
      </c>
      <c r="AN70" s="107" t="str">
        <f t="shared" ca="1" si="38"/>
        <v/>
      </c>
      <c r="AO70" s="128" t="str">
        <f t="shared" ca="1" si="37"/>
        <v/>
      </c>
      <c r="AP70" s="285" t="str">
        <f t="shared" ca="1" si="38"/>
        <v/>
      </c>
      <c r="AQ70" s="107" t="str">
        <f t="shared" ca="1" si="38"/>
        <v/>
      </c>
      <c r="AR70" s="128" t="str">
        <f t="shared" ca="1" si="37"/>
        <v/>
      </c>
      <c r="AS70" s="285" t="str">
        <f t="shared" ca="1" si="43"/>
        <v/>
      </c>
      <c r="AT70" s="107" t="str">
        <f t="shared" ca="1" si="38"/>
        <v/>
      </c>
      <c r="AU70" s="281" t="str">
        <f t="shared" ca="1" si="40"/>
        <v/>
      </c>
      <c r="AV70" s="130"/>
      <c r="AW70" s="106"/>
    </row>
    <row r="71" spans="1:49" s="131" customFormat="1" ht="30" customHeight="1" x14ac:dyDescent="0.25">
      <c r="A71" s="122" t="str">
        <f t="shared" ca="1" si="36"/>
        <v/>
      </c>
      <c r="B71" s="122" t="str">
        <f t="shared" ca="1" si="36"/>
        <v xml:space="preserve">  </v>
      </c>
      <c r="C71" s="123" t="str">
        <f t="shared" ca="1" si="36"/>
        <v/>
      </c>
      <c r="D71" s="124" t="str">
        <f t="shared" ca="1" si="36"/>
        <v/>
      </c>
      <c r="E71" s="125" t="str">
        <f t="shared" ca="1" si="36"/>
        <v/>
      </c>
      <c r="F71" s="126" t="str">
        <f t="shared" ca="1" si="36"/>
        <v/>
      </c>
      <c r="G71" s="126" t="str">
        <f t="shared" ca="1" si="36"/>
        <v/>
      </c>
      <c r="H71" s="126" t="str">
        <f t="shared" ca="1" si="36"/>
        <v/>
      </c>
      <c r="I71" s="126" t="str">
        <f t="shared" ca="1" si="36"/>
        <v/>
      </c>
      <c r="J71" s="126" t="str">
        <f t="shared" ca="1" si="36"/>
        <v/>
      </c>
      <c r="K71" s="126" t="str">
        <f t="shared" ca="1" si="36"/>
        <v/>
      </c>
      <c r="L71" s="126" t="str">
        <f t="shared" ca="1" si="36"/>
        <v/>
      </c>
      <c r="M71" s="126" t="str">
        <f t="shared" ca="1" si="36"/>
        <v/>
      </c>
      <c r="N71" s="126" t="str">
        <f t="shared" ca="1" si="36"/>
        <v/>
      </c>
      <c r="O71" s="127" t="str">
        <f t="shared" ca="1" si="36"/>
        <v/>
      </c>
      <c r="P71" s="126" t="str">
        <f t="shared" ca="1" si="39"/>
        <v/>
      </c>
      <c r="Q71" s="126" t="str">
        <f t="shared" ca="1" si="39"/>
        <v/>
      </c>
      <c r="R71" s="126" t="str">
        <f t="shared" ca="1" si="39"/>
        <v/>
      </c>
      <c r="S71" s="126" t="str">
        <f t="shared" ca="1" si="39"/>
        <v/>
      </c>
      <c r="T71" s="126" t="str">
        <f t="shared" ca="1" si="39"/>
        <v/>
      </c>
      <c r="U71" s="126" t="str">
        <f t="shared" ca="1" si="39"/>
        <v/>
      </c>
      <c r="V71" s="126" t="str">
        <f t="shared" ca="1" si="44"/>
        <v/>
      </c>
      <c r="W71" s="128" t="str">
        <f t="shared" ca="1" si="13"/>
        <v/>
      </c>
      <c r="X71" s="285" t="str">
        <f t="shared" ca="1" si="41"/>
        <v/>
      </c>
      <c r="Y71" s="107" t="str">
        <f t="shared" ca="1" si="42"/>
        <v/>
      </c>
      <c r="Z71" s="128" t="str">
        <f t="shared" ca="1" si="15"/>
        <v/>
      </c>
      <c r="AA71" s="285" t="str">
        <f t="shared" ca="1" si="33"/>
        <v/>
      </c>
      <c r="AB71" s="107" t="str">
        <f t="shared" ca="1" si="33"/>
        <v/>
      </c>
      <c r="AC71" s="128" t="str">
        <f t="shared" ca="1" si="37"/>
        <v/>
      </c>
      <c r="AD71" s="285" t="str">
        <f t="shared" ca="1" si="38"/>
        <v/>
      </c>
      <c r="AE71" s="107" t="str">
        <f t="shared" ca="1" si="38"/>
        <v/>
      </c>
      <c r="AF71" s="128" t="str">
        <f t="shared" ca="1" si="37"/>
        <v/>
      </c>
      <c r="AG71" s="285" t="str">
        <f t="shared" ca="1" si="38"/>
        <v/>
      </c>
      <c r="AH71" s="107" t="str">
        <f t="shared" ca="1" si="38"/>
        <v/>
      </c>
      <c r="AI71" s="128" t="str">
        <f t="shared" ca="1" si="37"/>
        <v/>
      </c>
      <c r="AJ71" s="285" t="str">
        <f t="shared" ca="1" si="38"/>
        <v/>
      </c>
      <c r="AK71" s="107" t="str">
        <f t="shared" ca="1" si="38"/>
        <v/>
      </c>
      <c r="AL71" s="128" t="str">
        <f t="shared" ca="1" si="37"/>
        <v/>
      </c>
      <c r="AM71" s="285" t="str">
        <f t="shared" ca="1" si="38"/>
        <v/>
      </c>
      <c r="AN71" s="107" t="str">
        <f t="shared" ca="1" si="38"/>
        <v/>
      </c>
      <c r="AO71" s="128" t="str">
        <f t="shared" ca="1" si="37"/>
        <v/>
      </c>
      <c r="AP71" s="285" t="str">
        <f t="shared" ca="1" si="38"/>
        <v/>
      </c>
      <c r="AQ71" s="107" t="str">
        <f t="shared" ca="1" si="38"/>
        <v/>
      </c>
      <c r="AR71" s="128" t="str">
        <f t="shared" ca="1" si="37"/>
        <v/>
      </c>
      <c r="AS71" s="285" t="str">
        <f t="shared" ca="1" si="43"/>
        <v/>
      </c>
      <c r="AT71" s="107" t="str">
        <f t="shared" ca="1" si="38"/>
        <v/>
      </c>
      <c r="AU71" s="281" t="str">
        <f t="shared" ca="1" si="40"/>
        <v/>
      </c>
      <c r="AV71" s="130"/>
      <c r="AW71" s="106"/>
    </row>
    <row r="72" spans="1:49" s="131" customFormat="1" ht="30" customHeight="1" x14ac:dyDescent="0.25">
      <c r="A72" s="122" t="str">
        <f t="shared" ca="1" si="36"/>
        <v/>
      </c>
      <c r="B72" s="122" t="str">
        <f t="shared" ca="1" si="36"/>
        <v xml:space="preserve">  </v>
      </c>
      <c r="C72" s="123" t="str">
        <f t="shared" ca="1" si="36"/>
        <v/>
      </c>
      <c r="D72" s="124" t="str">
        <f t="shared" ca="1" si="36"/>
        <v/>
      </c>
      <c r="E72" s="125" t="str">
        <f t="shared" ca="1" si="36"/>
        <v/>
      </c>
      <c r="F72" s="126" t="str">
        <f t="shared" ca="1" si="36"/>
        <v/>
      </c>
      <c r="G72" s="126" t="str">
        <f t="shared" ca="1" si="36"/>
        <v/>
      </c>
      <c r="H72" s="126" t="str">
        <f t="shared" ca="1" si="36"/>
        <v/>
      </c>
      <c r="I72" s="126" t="str">
        <f t="shared" ca="1" si="36"/>
        <v/>
      </c>
      <c r="J72" s="126" t="str">
        <f t="shared" ca="1" si="36"/>
        <v/>
      </c>
      <c r="K72" s="126" t="str">
        <f t="shared" ca="1" si="36"/>
        <v/>
      </c>
      <c r="L72" s="126" t="str">
        <f t="shared" ca="1" si="36"/>
        <v/>
      </c>
      <c r="M72" s="126" t="str">
        <f t="shared" ca="1" si="36"/>
        <v/>
      </c>
      <c r="N72" s="126" t="str">
        <f t="shared" ca="1" si="36"/>
        <v/>
      </c>
      <c r="O72" s="127" t="str">
        <f t="shared" ca="1" si="36"/>
        <v/>
      </c>
      <c r="P72" s="126" t="str">
        <f t="shared" ca="1" si="39"/>
        <v/>
      </c>
      <c r="Q72" s="126" t="str">
        <f t="shared" ca="1" si="39"/>
        <v/>
      </c>
      <c r="R72" s="126" t="str">
        <f t="shared" ca="1" si="39"/>
        <v/>
      </c>
      <c r="S72" s="126" t="str">
        <f t="shared" ca="1" si="39"/>
        <v/>
      </c>
      <c r="T72" s="126" t="str">
        <f t="shared" ca="1" si="39"/>
        <v/>
      </c>
      <c r="U72" s="126" t="str">
        <f t="shared" ca="1" si="39"/>
        <v/>
      </c>
      <c r="V72" s="126" t="str">
        <f t="shared" ca="1" si="44"/>
        <v/>
      </c>
      <c r="W72" s="128" t="str">
        <f t="shared" ca="1" si="13"/>
        <v/>
      </c>
      <c r="X72" s="285" t="str">
        <f t="shared" ca="1" si="41"/>
        <v/>
      </c>
      <c r="Y72" s="107" t="str">
        <f t="shared" ca="1" si="42"/>
        <v/>
      </c>
      <c r="Z72" s="128" t="str">
        <f t="shared" ca="1" si="15"/>
        <v/>
      </c>
      <c r="AA72" s="285" t="str">
        <f t="shared" ca="1" si="33"/>
        <v/>
      </c>
      <c r="AB72" s="107" t="str">
        <f t="shared" ca="1" si="33"/>
        <v/>
      </c>
      <c r="AC72" s="128" t="str">
        <f t="shared" ca="1" si="37"/>
        <v/>
      </c>
      <c r="AD72" s="285" t="str">
        <f t="shared" ca="1" si="38"/>
        <v/>
      </c>
      <c r="AE72" s="107" t="str">
        <f t="shared" ca="1" si="38"/>
        <v/>
      </c>
      <c r="AF72" s="128" t="str">
        <f t="shared" ca="1" si="37"/>
        <v/>
      </c>
      <c r="AG72" s="285" t="str">
        <f t="shared" ca="1" si="38"/>
        <v/>
      </c>
      <c r="AH72" s="107" t="str">
        <f t="shared" ca="1" si="38"/>
        <v/>
      </c>
      <c r="AI72" s="128" t="str">
        <f t="shared" ca="1" si="37"/>
        <v/>
      </c>
      <c r="AJ72" s="285" t="str">
        <f t="shared" ca="1" si="38"/>
        <v/>
      </c>
      <c r="AK72" s="107" t="str">
        <f t="shared" ca="1" si="38"/>
        <v/>
      </c>
      <c r="AL72" s="128" t="str">
        <f t="shared" ca="1" si="37"/>
        <v/>
      </c>
      <c r="AM72" s="285" t="str">
        <f t="shared" ca="1" si="38"/>
        <v/>
      </c>
      <c r="AN72" s="107" t="str">
        <f t="shared" ca="1" si="38"/>
        <v/>
      </c>
      <c r="AO72" s="128" t="str">
        <f t="shared" ca="1" si="37"/>
        <v/>
      </c>
      <c r="AP72" s="285" t="str">
        <f t="shared" ca="1" si="38"/>
        <v/>
      </c>
      <c r="AQ72" s="107" t="str">
        <f t="shared" ca="1" si="38"/>
        <v/>
      </c>
      <c r="AR72" s="128" t="str">
        <f t="shared" ca="1" si="37"/>
        <v/>
      </c>
      <c r="AS72" s="285" t="str">
        <f t="shared" ca="1" si="43"/>
        <v/>
      </c>
      <c r="AT72" s="107" t="str">
        <f t="shared" ca="1" si="38"/>
        <v/>
      </c>
      <c r="AU72" s="281" t="str">
        <f t="shared" ca="1" si="40"/>
        <v/>
      </c>
      <c r="AV72" s="130"/>
      <c r="AW72" s="106"/>
    </row>
    <row r="73" spans="1:49" s="131" customFormat="1" ht="30" customHeight="1" x14ac:dyDescent="0.25">
      <c r="A73" s="122" t="str">
        <f t="shared" ca="1" si="36"/>
        <v/>
      </c>
      <c r="B73" s="122" t="str">
        <f t="shared" ca="1" si="36"/>
        <v xml:space="preserve">  </v>
      </c>
      <c r="C73" s="123" t="str">
        <f t="shared" ca="1" si="36"/>
        <v/>
      </c>
      <c r="D73" s="124" t="str">
        <f t="shared" ca="1" si="36"/>
        <v/>
      </c>
      <c r="E73" s="125" t="str">
        <f t="shared" ca="1" si="36"/>
        <v/>
      </c>
      <c r="F73" s="126" t="str">
        <f t="shared" ca="1" si="36"/>
        <v/>
      </c>
      <c r="G73" s="126" t="str">
        <f t="shared" ca="1" si="36"/>
        <v/>
      </c>
      <c r="H73" s="126" t="str">
        <f t="shared" ca="1" si="36"/>
        <v/>
      </c>
      <c r="I73" s="126" t="str">
        <f t="shared" ca="1" si="36"/>
        <v/>
      </c>
      <c r="J73" s="126" t="str">
        <f t="shared" ca="1" si="36"/>
        <v/>
      </c>
      <c r="K73" s="126" t="str">
        <f t="shared" ca="1" si="36"/>
        <v/>
      </c>
      <c r="L73" s="126" t="str">
        <f t="shared" ca="1" si="36"/>
        <v/>
      </c>
      <c r="M73" s="126" t="str">
        <f t="shared" ca="1" si="36"/>
        <v/>
      </c>
      <c r="N73" s="126" t="str">
        <f t="shared" ca="1" si="36"/>
        <v/>
      </c>
      <c r="O73" s="127" t="str">
        <f t="shared" ca="1" si="36"/>
        <v/>
      </c>
      <c r="P73" s="126" t="str">
        <f t="shared" ca="1" si="39"/>
        <v/>
      </c>
      <c r="Q73" s="126" t="str">
        <f t="shared" ca="1" si="39"/>
        <v/>
      </c>
      <c r="R73" s="126" t="str">
        <f t="shared" ca="1" si="39"/>
        <v/>
      </c>
      <c r="S73" s="126" t="str">
        <f t="shared" ca="1" si="39"/>
        <v/>
      </c>
      <c r="T73" s="126" t="str">
        <f t="shared" ca="1" si="39"/>
        <v/>
      </c>
      <c r="U73" s="126" t="str">
        <f t="shared" ca="1" si="39"/>
        <v/>
      </c>
      <c r="V73" s="126" t="str">
        <f t="shared" ca="1" si="44"/>
        <v/>
      </c>
      <c r="W73" s="128" t="str">
        <f t="shared" ca="1" si="13"/>
        <v/>
      </c>
      <c r="X73" s="285" t="str">
        <f t="shared" ca="1" si="41"/>
        <v/>
      </c>
      <c r="Y73" s="107" t="str">
        <f t="shared" ca="1" si="42"/>
        <v/>
      </c>
      <c r="Z73" s="128" t="str">
        <f t="shared" ca="1" si="15"/>
        <v/>
      </c>
      <c r="AA73" s="285" t="str">
        <f t="shared" ca="1" si="33"/>
        <v/>
      </c>
      <c r="AB73" s="107" t="str">
        <f t="shared" ca="1" si="33"/>
        <v/>
      </c>
      <c r="AC73" s="128" t="str">
        <f t="shared" ca="1" si="37"/>
        <v/>
      </c>
      <c r="AD73" s="285" t="str">
        <f t="shared" ca="1" si="38"/>
        <v/>
      </c>
      <c r="AE73" s="107" t="str">
        <f t="shared" ca="1" si="38"/>
        <v/>
      </c>
      <c r="AF73" s="128" t="str">
        <f t="shared" ca="1" si="37"/>
        <v/>
      </c>
      <c r="AG73" s="285" t="str">
        <f t="shared" ca="1" si="38"/>
        <v/>
      </c>
      <c r="AH73" s="107" t="str">
        <f t="shared" ca="1" si="38"/>
        <v/>
      </c>
      <c r="AI73" s="128" t="str">
        <f t="shared" ca="1" si="37"/>
        <v/>
      </c>
      <c r="AJ73" s="285" t="str">
        <f t="shared" ca="1" si="38"/>
        <v/>
      </c>
      <c r="AK73" s="107" t="str">
        <f t="shared" ca="1" si="38"/>
        <v/>
      </c>
      <c r="AL73" s="128" t="str">
        <f t="shared" ca="1" si="37"/>
        <v/>
      </c>
      <c r="AM73" s="285" t="str">
        <f t="shared" ca="1" si="38"/>
        <v/>
      </c>
      <c r="AN73" s="107" t="str">
        <f t="shared" ca="1" si="38"/>
        <v/>
      </c>
      <c r="AO73" s="128" t="str">
        <f t="shared" ca="1" si="37"/>
        <v/>
      </c>
      <c r="AP73" s="285" t="str">
        <f t="shared" ca="1" si="38"/>
        <v/>
      </c>
      <c r="AQ73" s="107" t="str">
        <f t="shared" ca="1" si="38"/>
        <v/>
      </c>
      <c r="AR73" s="128" t="str">
        <f t="shared" ca="1" si="37"/>
        <v/>
      </c>
      <c r="AS73" s="285" t="str">
        <f t="shared" ca="1" si="43"/>
        <v/>
      </c>
      <c r="AT73" s="107" t="str">
        <f t="shared" ca="1" si="38"/>
        <v/>
      </c>
      <c r="AU73" s="281" t="str">
        <f t="shared" ca="1" si="40"/>
        <v/>
      </c>
      <c r="AV73" s="130"/>
      <c r="AW73" s="106"/>
    </row>
    <row r="74" spans="1:49" s="131" customFormat="1" ht="30" customHeight="1" x14ac:dyDescent="0.25">
      <c r="A74" s="122" t="str">
        <f t="shared" ca="1" si="36"/>
        <v/>
      </c>
      <c r="B74" s="122" t="str">
        <f t="shared" ca="1" si="36"/>
        <v xml:space="preserve">  </v>
      </c>
      <c r="C74" s="123" t="str">
        <f t="shared" ca="1" si="36"/>
        <v/>
      </c>
      <c r="D74" s="124" t="str">
        <f t="shared" ca="1" si="36"/>
        <v/>
      </c>
      <c r="E74" s="125" t="str">
        <f t="shared" ca="1" si="36"/>
        <v/>
      </c>
      <c r="F74" s="126" t="str">
        <f t="shared" ca="1" si="36"/>
        <v/>
      </c>
      <c r="G74" s="126" t="str">
        <f t="shared" ca="1" si="36"/>
        <v/>
      </c>
      <c r="H74" s="126" t="str">
        <f t="shared" ca="1" si="36"/>
        <v/>
      </c>
      <c r="I74" s="126" t="str">
        <f t="shared" ca="1" si="36"/>
        <v/>
      </c>
      <c r="J74" s="126" t="str">
        <f t="shared" ca="1" si="36"/>
        <v/>
      </c>
      <c r="K74" s="126" t="str">
        <f t="shared" ca="1" si="36"/>
        <v/>
      </c>
      <c r="L74" s="126" t="str">
        <f t="shared" ca="1" si="36"/>
        <v/>
      </c>
      <c r="M74" s="126" t="str">
        <f t="shared" ca="1" si="36"/>
        <v/>
      </c>
      <c r="N74" s="126" t="str">
        <f t="shared" ca="1" si="36"/>
        <v/>
      </c>
      <c r="O74" s="127" t="str">
        <f t="shared" ca="1" si="36"/>
        <v/>
      </c>
      <c r="P74" s="126" t="str">
        <f t="shared" ca="1" si="39"/>
        <v/>
      </c>
      <c r="Q74" s="126" t="str">
        <f t="shared" ca="1" si="39"/>
        <v/>
      </c>
      <c r="R74" s="126" t="str">
        <f t="shared" ca="1" si="39"/>
        <v/>
      </c>
      <c r="S74" s="126" t="str">
        <f t="shared" ca="1" si="39"/>
        <v/>
      </c>
      <c r="T74" s="126" t="str">
        <f t="shared" ca="1" si="39"/>
        <v/>
      </c>
      <c r="U74" s="126" t="str">
        <f t="shared" ca="1" si="39"/>
        <v/>
      </c>
      <c r="V74" s="126" t="str">
        <f t="shared" ca="1" si="44"/>
        <v/>
      </c>
      <c r="W74" s="128" t="str">
        <f t="shared" ca="1" si="13"/>
        <v/>
      </c>
      <c r="X74" s="285" t="str">
        <f t="shared" ca="1" si="41"/>
        <v/>
      </c>
      <c r="Y74" s="107" t="str">
        <f t="shared" ca="1" si="42"/>
        <v/>
      </c>
      <c r="Z74" s="128" t="str">
        <f t="shared" ca="1" si="15"/>
        <v/>
      </c>
      <c r="AA74" s="285" t="str">
        <f t="shared" ca="1" si="33"/>
        <v/>
      </c>
      <c r="AB74" s="107" t="str">
        <f t="shared" ca="1" si="33"/>
        <v/>
      </c>
      <c r="AC74" s="128" t="str">
        <f t="shared" ca="1" si="37"/>
        <v/>
      </c>
      <c r="AD74" s="285" t="str">
        <f t="shared" ca="1" si="38"/>
        <v/>
      </c>
      <c r="AE74" s="107" t="str">
        <f t="shared" ca="1" si="38"/>
        <v/>
      </c>
      <c r="AF74" s="128" t="str">
        <f t="shared" ca="1" si="37"/>
        <v/>
      </c>
      <c r="AG74" s="285" t="str">
        <f t="shared" ca="1" si="38"/>
        <v/>
      </c>
      <c r="AH74" s="107" t="str">
        <f t="shared" ca="1" si="38"/>
        <v/>
      </c>
      <c r="AI74" s="128" t="str">
        <f t="shared" ca="1" si="37"/>
        <v/>
      </c>
      <c r="AJ74" s="285" t="str">
        <f t="shared" ca="1" si="38"/>
        <v/>
      </c>
      <c r="AK74" s="107" t="str">
        <f t="shared" ca="1" si="38"/>
        <v/>
      </c>
      <c r="AL74" s="128" t="str">
        <f t="shared" ca="1" si="37"/>
        <v/>
      </c>
      <c r="AM74" s="285" t="str">
        <f t="shared" ca="1" si="38"/>
        <v/>
      </c>
      <c r="AN74" s="107" t="str">
        <f t="shared" ca="1" si="38"/>
        <v/>
      </c>
      <c r="AO74" s="128" t="str">
        <f t="shared" ca="1" si="37"/>
        <v/>
      </c>
      <c r="AP74" s="285" t="str">
        <f t="shared" ca="1" si="38"/>
        <v/>
      </c>
      <c r="AQ74" s="107" t="str">
        <f t="shared" ca="1" si="38"/>
        <v/>
      </c>
      <c r="AR74" s="128" t="str">
        <f t="shared" ca="1" si="37"/>
        <v/>
      </c>
      <c r="AS74" s="285" t="str">
        <f t="shared" ca="1" si="43"/>
        <v/>
      </c>
      <c r="AT74" s="107" t="str">
        <f t="shared" ca="1" si="38"/>
        <v/>
      </c>
      <c r="AU74" s="281" t="str">
        <f t="shared" ca="1" si="40"/>
        <v/>
      </c>
      <c r="AV74" s="130"/>
      <c r="AW74" s="106"/>
    </row>
    <row r="75" spans="1:49" s="131" customFormat="1" ht="30" hidden="1" customHeight="1" outlineLevel="1" x14ac:dyDescent="0.25">
      <c r="A75" s="122" t="str">
        <f t="shared" ref="A75:O90" ca="1" si="45">IF(INDIRECT("Calc!R"&amp;ROW()&amp;"C"&amp;COLUMN(),0)=0,"",INDIRECT("Calc!R"&amp;ROW()&amp;"C"&amp;COLUMN(),0))</f>
        <v/>
      </c>
      <c r="B75" s="122" t="str">
        <f t="shared" ca="1" si="45"/>
        <v xml:space="preserve">  </v>
      </c>
      <c r="C75" s="123" t="str">
        <f t="shared" ca="1" si="45"/>
        <v/>
      </c>
      <c r="D75" s="124" t="str">
        <f t="shared" ca="1" si="45"/>
        <v/>
      </c>
      <c r="E75" s="125" t="str">
        <f t="shared" ca="1" si="45"/>
        <v/>
      </c>
      <c r="F75" s="126" t="str">
        <f t="shared" ca="1" si="45"/>
        <v/>
      </c>
      <c r="G75" s="126" t="str">
        <f t="shared" ca="1" si="45"/>
        <v/>
      </c>
      <c r="H75" s="126" t="str">
        <f t="shared" ca="1" si="45"/>
        <v/>
      </c>
      <c r="I75" s="126" t="str">
        <f t="shared" ca="1" si="45"/>
        <v/>
      </c>
      <c r="J75" s="126" t="str">
        <f t="shared" ca="1" si="45"/>
        <v/>
      </c>
      <c r="K75" s="126" t="str">
        <f t="shared" ca="1" si="45"/>
        <v/>
      </c>
      <c r="L75" s="126" t="str">
        <f t="shared" ca="1" si="45"/>
        <v/>
      </c>
      <c r="M75" s="126" t="str">
        <f t="shared" ca="1" si="45"/>
        <v/>
      </c>
      <c r="N75" s="126" t="str">
        <f t="shared" ca="1" si="45"/>
        <v/>
      </c>
      <c r="O75" s="127" t="str">
        <f t="shared" ca="1" si="45"/>
        <v/>
      </c>
      <c r="P75" s="126" t="str">
        <f t="shared" ca="1" si="39"/>
        <v/>
      </c>
      <c r="Q75" s="126" t="str">
        <f t="shared" ca="1" si="39"/>
        <v/>
      </c>
      <c r="R75" s="126" t="str">
        <f t="shared" ca="1" si="39"/>
        <v/>
      </c>
      <c r="S75" s="126" t="str">
        <f t="shared" ca="1" si="39"/>
        <v/>
      </c>
      <c r="T75" s="126" t="str">
        <f t="shared" ca="1" si="39"/>
        <v/>
      </c>
      <c r="U75" s="126" t="str">
        <f t="shared" ca="1" si="39"/>
        <v/>
      </c>
      <c r="V75" s="126" t="str">
        <f t="shared" ca="1" si="44"/>
        <v/>
      </c>
      <c r="W75" s="128" t="str">
        <f t="shared" ca="1" si="13"/>
        <v/>
      </c>
      <c r="X75" s="285" t="str">
        <f t="shared" ca="1" si="41"/>
        <v/>
      </c>
      <c r="Y75" s="107" t="str">
        <f t="shared" ca="1" si="42"/>
        <v/>
      </c>
      <c r="Z75" s="128" t="str">
        <f t="shared" ca="1" si="15"/>
        <v/>
      </c>
      <c r="AA75" s="285" t="str">
        <f t="shared" ca="1" si="33"/>
        <v/>
      </c>
      <c r="AB75" s="107" t="str">
        <f t="shared" ca="1" si="33"/>
        <v/>
      </c>
      <c r="AC75" s="128" t="str">
        <f t="shared" ca="1" si="37"/>
        <v/>
      </c>
      <c r="AD75" s="285" t="str">
        <f t="shared" ca="1" si="38"/>
        <v/>
      </c>
      <c r="AE75" s="107" t="str">
        <f t="shared" ca="1" si="38"/>
        <v/>
      </c>
      <c r="AF75" s="128" t="str">
        <f t="shared" ca="1" si="37"/>
        <v/>
      </c>
      <c r="AG75" s="285" t="str">
        <f t="shared" ca="1" si="38"/>
        <v/>
      </c>
      <c r="AH75" s="107" t="str">
        <f t="shared" ca="1" si="38"/>
        <v/>
      </c>
      <c r="AI75" s="128" t="str">
        <f t="shared" ca="1" si="37"/>
        <v/>
      </c>
      <c r="AJ75" s="285" t="str">
        <f t="shared" ca="1" si="38"/>
        <v/>
      </c>
      <c r="AK75" s="107" t="str">
        <f t="shared" ca="1" si="38"/>
        <v/>
      </c>
      <c r="AL75" s="128" t="str">
        <f t="shared" ca="1" si="37"/>
        <v/>
      </c>
      <c r="AM75" s="285" t="str">
        <f t="shared" ca="1" si="38"/>
        <v/>
      </c>
      <c r="AN75" s="107" t="str">
        <f t="shared" ca="1" si="38"/>
        <v/>
      </c>
      <c r="AO75" s="128" t="str">
        <f t="shared" ca="1" si="37"/>
        <v/>
      </c>
      <c r="AP75" s="285" t="str">
        <f t="shared" ca="1" si="38"/>
        <v/>
      </c>
      <c r="AQ75" s="107" t="str">
        <f t="shared" ca="1" si="38"/>
        <v/>
      </c>
      <c r="AR75" s="128" t="str">
        <f t="shared" ca="1" si="37"/>
        <v/>
      </c>
      <c r="AS75" s="285" t="str">
        <f t="shared" ca="1" si="43"/>
        <v/>
      </c>
      <c r="AT75" s="107" t="str">
        <f t="shared" ca="1" si="38"/>
        <v/>
      </c>
      <c r="AU75" s="281" t="str">
        <f t="shared" ca="1" si="40"/>
        <v/>
      </c>
      <c r="AV75" s="130"/>
      <c r="AW75" s="106"/>
    </row>
    <row r="76" spans="1:49" s="131" customFormat="1" ht="30" hidden="1" customHeight="1" outlineLevel="1" x14ac:dyDescent="0.25">
      <c r="A76" s="122" t="str">
        <f t="shared" ca="1" si="45"/>
        <v/>
      </c>
      <c r="B76" s="122" t="str">
        <f t="shared" ca="1" si="45"/>
        <v xml:space="preserve">  </v>
      </c>
      <c r="C76" s="123" t="str">
        <f t="shared" ca="1" si="45"/>
        <v/>
      </c>
      <c r="D76" s="124" t="str">
        <f t="shared" ca="1" si="45"/>
        <v/>
      </c>
      <c r="E76" s="125" t="str">
        <f t="shared" ca="1" si="45"/>
        <v/>
      </c>
      <c r="F76" s="126" t="str">
        <f t="shared" ca="1" si="45"/>
        <v/>
      </c>
      <c r="G76" s="126" t="str">
        <f t="shared" ca="1" si="45"/>
        <v/>
      </c>
      <c r="H76" s="126" t="str">
        <f t="shared" ca="1" si="45"/>
        <v/>
      </c>
      <c r="I76" s="126" t="str">
        <f t="shared" ca="1" si="45"/>
        <v/>
      </c>
      <c r="J76" s="126" t="str">
        <f t="shared" ca="1" si="45"/>
        <v/>
      </c>
      <c r="K76" s="126" t="str">
        <f t="shared" ca="1" si="45"/>
        <v/>
      </c>
      <c r="L76" s="126" t="str">
        <f t="shared" ca="1" si="45"/>
        <v/>
      </c>
      <c r="M76" s="126" t="str">
        <f t="shared" ca="1" si="45"/>
        <v/>
      </c>
      <c r="N76" s="126" t="str">
        <f t="shared" ca="1" si="45"/>
        <v/>
      </c>
      <c r="O76" s="127" t="str">
        <f t="shared" ca="1" si="45"/>
        <v/>
      </c>
      <c r="P76" s="126" t="str">
        <f t="shared" ca="1" si="39"/>
        <v/>
      </c>
      <c r="Q76" s="126" t="str">
        <f t="shared" ca="1" si="39"/>
        <v/>
      </c>
      <c r="R76" s="126" t="str">
        <f t="shared" ca="1" si="39"/>
        <v/>
      </c>
      <c r="S76" s="126" t="str">
        <f t="shared" ca="1" si="39"/>
        <v/>
      </c>
      <c r="T76" s="126" t="str">
        <f t="shared" ca="1" si="39"/>
        <v/>
      </c>
      <c r="U76" s="126" t="str">
        <f t="shared" ca="1" si="39"/>
        <v/>
      </c>
      <c r="V76" s="126" t="str">
        <f t="shared" ca="1" si="44"/>
        <v/>
      </c>
      <c r="W76" s="128" t="str">
        <f t="shared" ca="1" si="13"/>
        <v/>
      </c>
      <c r="X76" s="285" t="str">
        <f t="shared" ca="1" si="41"/>
        <v/>
      </c>
      <c r="Y76" s="107" t="str">
        <f t="shared" ca="1" si="42"/>
        <v/>
      </c>
      <c r="Z76" s="128" t="str">
        <f t="shared" ca="1" si="15"/>
        <v/>
      </c>
      <c r="AA76" s="285" t="str">
        <f t="shared" ca="1" si="33"/>
        <v/>
      </c>
      <c r="AB76" s="107" t="str">
        <f t="shared" ca="1" si="33"/>
        <v/>
      </c>
      <c r="AC76" s="128" t="str">
        <f t="shared" ref="AC76:AR91" ca="1" si="46">IF(INDIRECT("Calc!R"&amp;ROW()&amp;"C"&amp;COLUMN()+1,0)=0,"",INDIRECT("Calc!R"&amp;ROW()&amp;"C"&amp;COLUMN()+1,0))</f>
        <v/>
      </c>
      <c r="AD76" s="285" t="str">
        <f t="shared" ref="AD76:AD100" ca="1" si="47">IF(INDIRECT("Calc!R"&amp;ROW()&amp;"C"&amp;COLUMN(),0)=0,"",INDIRECT("Calc!R"&amp;ROW()&amp;"C"&amp;COLUMN(),0))</f>
        <v/>
      </c>
      <c r="AE76" s="107" t="str">
        <f t="shared" ref="AE76:AT91" ca="1" si="48">IF(INDIRECT("Calc!R"&amp;ROW()&amp;"C"&amp;COLUMN(),0)=0,"",INDIRECT("Calc!R"&amp;ROW()&amp;"C"&amp;COLUMN(),0))</f>
        <v/>
      </c>
      <c r="AF76" s="128" t="str">
        <f t="shared" ca="1" si="46"/>
        <v/>
      </c>
      <c r="AG76" s="285" t="str">
        <f t="shared" ref="AG76:AG100" ca="1" si="49">IF(INDIRECT("Calc!R"&amp;ROW()&amp;"C"&amp;COLUMN(),0)=0,"",INDIRECT("Calc!R"&amp;ROW()&amp;"C"&amp;COLUMN(),0))</f>
        <v/>
      </c>
      <c r="AH76" s="107" t="str">
        <f t="shared" ca="1" si="48"/>
        <v/>
      </c>
      <c r="AI76" s="128" t="str">
        <f t="shared" ca="1" si="46"/>
        <v/>
      </c>
      <c r="AJ76" s="285" t="str">
        <f t="shared" ref="AJ76:AJ100" ca="1" si="50">IF(INDIRECT("Calc!R"&amp;ROW()&amp;"C"&amp;COLUMN(),0)=0,"",INDIRECT("Calc!R"&amp;ROW()&amp;"C"&amp;COLUMN(),0))</f>
        <v/>
      </c>
      <c r="AK76" s="107" t="str">
        <f t="shared" ca="1" si="48"/>
        <v/>
      </c>
      <c r="AL76" s="128" t="str">
        <f t="shared" ca="1" si="46"/>
        <v/>
      </c>
      <c r="AM76" s="285" t="str">
        <f t="shared" ref="AM76:AM100" ca="1" si="51">IF(INDIRECT("Calc!R"&amp;ROW()&amp;"C"&amp;COLUMN(),0)=0,"",INDIRECT("Calc!R"&amp;ROW()&amp;"C"&amp;COLUMN(),0))</f>
        <v/>
      </c>
      <c r="AN76" s="107" t="str">
        <f t="shared" ca="1" si="48"/>
        <v/>
      </c>
      <c r="AO76" s="128" t="str">
        <f t="shared" ca="1" si="46"/>
        <v/>
      </c>
      <c r="AP76" s="285" t="str">
        <f t="shared" ref="AP76:AP100" ca="1" si="52">IF(INDIRECT("Calc!R"&amp;ROW()&amp;"C"&amp;COLUMN(),0)=0,"",INDIRECT("Calc!R"&amp;ROW()&amp;"C"&amp;COLUMN(),0))</f>
        <v/>
      </c>
      <c r="AQ76" s="107" t="str">
        <f t="shared" ca="1" si="48"/>
        <v/>
      </c>
      <c r="AR76" s="128" t="str">
        <f t="shared" ca="1" si="46"/>
        <v/>
      </c>
      <c r="AS76" s="285" t="str">
        <f t="shared" ca="1" si="43"/>
        <v/>
      </c>
      <c r="AT76" s="107" t="str">
        <f t="shared" ca="1" si="48"/>
        <v/>
      </c>
      <c r="AU76" s="281" t="str">
        <f t="shared" ca="1" si="40"/>
        <v/>
      </c>
      <c r="AV76" s="130"/>
      <c r="AW76" s="106"/>
    </row>
    <row r="77" spans="1:49" s="131" customFormat="1" ht="30" hidden="1" customHeight="1" outlineLevel="1" x14ac:dyDescent="0.25">
      <c r="A77" s="122" t="str">
        <f t="shared" ca="1" si="45"/>
        <v/>
      </c>
      <c r="B77" s="122" t="str">
        <f t="shared" ca="1" si="45"/>
        <v xml:space="preserve">  </v>
      </c>
      <c r="C77" s="123" t="str">
        <f t="shared" ca="1" si="45"/>
        <v/>
      </c>
      <c r="D77" s="124" t="str">
        <f t="shared" ca="1" si="45"/>
        <v/>
      </c>
      <c r="E77" s="125" t="str">
        <f t="shared" ca="1" si="45"/>
        <v/>
      </c>
      <c r="F77" s="126" t="str">
        <f t="shared" ca="1" si="45"/>
        <v/>
      </c>
      <c r="G77" s="126" t="str">
        <f t="shared" ca="1" si="45"/>
        <v/>
      </c>
      <c r="H77" s="126" t="str">
        <f t="shared" ca="1" si="45"/>
        <v/>
      </c>
      <c r="I77" s="126" t="str">
        <f t="shared" ca="1" si="45"/>
        <v/>
      </c>
      <c r="J77" s="126" t="str">
        <f t="shared" ca="1" si="45"/>
        <v/>
      </c>
      <c r="K77" s="126" t="str">
        <f t="shared" ca="1" si="45"/>
        <v/>
      </c>
      <c r="L77" s="126" t="str">
        <f t="shared" ca="1" si="45"/>
        <v/>
      </c>
      <c r="M77" s="126" t="str">
        <f t="shared" ca="1" si="45"/>
        <v/>
      </c>
      <c r="N77" s="126" t="str">
        <f t="shared" ca="1" si="45"/>
        <v/>
      </c>
      <c r="O77" s="127" t="str">
        <f t="shared" ca="1" si="45"/>
        <v/>
      </c>
      <c r="P77" s="126" t="str">
        <f t="shared" ref="P77:U92" ca="1" si="53">IF(INDIRECT("Calc!R"&amp;ROW()&amp;"C"&amp;COLUMN()+32,0)=0,"",INDIRECT("Calc!R"&amp;ROW()&amp;"C"&amp;COLUMN()+32,0))</f>
        <v/>
      </c>
      <c r="Q77" s="126" t="str">
        <f t="shared" ca="1" si="53"/>
        <v/>
      </c>
      <c r="R77" s="126" t="str">
        <f t="shared" ca="1" si="53"/>
        <v/>
      </c>
      <c r="S77" s="126" t="str">
        <f t="shared" ca="1" si="53"/>
        <v/>
      </c>
      <c r="T77" s="126" t="str">
        <f t="shared" ca="1" si="53"/>
        <v/>
      </c>
      <c r="U77" s="126" t="str">
        <f t="shared" ca="1" si="53"/>
        <v/>
      </c>
      <c r="V77" s="126" t="str">
        <f t="shared" ca="1" si="44"/>
        <v/>
      </c>
      <c r="W77" s="128" t="str">
        <f t="shared" ref="W77:W100" ca="1" si="54">IF(INDIRECT("Calc!R"&amp;ROW()&amp;"C"&amp;COLUMN()+1,0)=0,"",INDIRECT("Calc!R"&amp;ROW()&amp;"C"&amp;COLUMN()+1,0))</f>
        <v/>
      </c>
      <c r="X77" s="285" t="str">
        <f t="shared" ca="1" si="41"/>
        <v/>
      </c>
      <c r="Y77" s="107" t="str">
        <f t="shared" ca="1" si="42"/>
        <v/>
      </c>
      <c r="Z77" s="128" t="str">
        <f t="shared" ref="Z77:Z100" ca="1" si="55">IF(INDIRECT("Calc!R"&amp;ROW()&amp;"C"&amp;COLUMN()+1,0)=0,"",INDIRECT("Calc!R"&amp;ROW()&amp;"C"&amp;COLUMN()+1,0))</f>
        <v/>
      </c>
      <c r="AA77" s="285" t="str">
        <f t="shared" ca="1" si="33"/>
        <v/>
      </c>
      <c r="AB77" s="107" t="str">
        <f t="shared" ca="1" si="33"/>
        <v/>
      </c>
      <c r="AC77" s="128" t="str">
        <f t="shared" ca="1" si="46"/>
        <v/>
      </c>
      <c r="AD77" s="285" t="str">
        <f t="shared" ca="1" si="47"/>
        <v/>
      </c>
      <c r="AE77" s="107" t="str">
        <f t="shared" ca="1" si="48"/>
        <v/>
      </c>
      <c r="AF77" s="128" t="str">
        <f t="shared" ca="1" si="46"/>
        <v/>
      </c>
      <c r="AG77" s="285" t="str">
        <f t="shared" ca="1" si="49"/>
        <v/>
      </c>
      <c r="AH77" s="107" t="str">
        <f t="shared" ca="1" si="48"/>
        <v/>
      </c>
      <c r="AI77" s="128" t="str">
        <f t="shared" ca="1" si="46"/>
        <v/>
      </c>
      <c r="AJ77" s="285" t="str">
        <f t="shared" ca="1" si="50"/>
        <v/>
      </c>
      <c r="AK77" s="107" t="str">
        <f t="shared" ca="1" si="48"/>
        <v/>
      </c>
      <c r="AL77" s="128" t="str">
        <f t="shared" ca="1" si="46"/>
        <v/>
      </c>
      <c r="AM77" s="285" t="str">
        <f t="shared" ca="1" si="51"/>
        <v/>
      </c>
      <c r="AN77" s="107" t="str">
        <f t="shared" ca="1" si="48"/>
        <v/>
      </c>
      <c r="AO77" s="128" t="str">
        <f t="shared" ca="1" si="46"/>
        <v/>
      </c>
      <c r="AP77" s="285" t="str">
        <f t="shared" ca="1" si="52"/>
        <v/>
      </c>
      <c r="AQ77" s="107" t="str">
        <f t="shared" ca="1" si="48"/>
        <v/>
      </c>
      <c r="AR77" s="128" t="str">
        <f t="shared" ca="1" si="46"/>
        <v/>
      </c>
      <c r="AS77" s="285" t="str">
        <f t="shared" ca="1" si="43"/>
        <v/>
      </c>
      <c r="AT77" s="107" t="str">
        <f t="shared" ca="1" si="48"/>
        <v/>
      </c>
      <c r="AU77" s="281" t="str">
        <f t="shared" ca="1" si="40"/>
        <v/>
      </c>
      <c r="AV77" s="130"/>
      <c r="AW77" s="106"/>
    </row>
    <row r="78" spans="1:49" s="131" customFormat="1" ht="30" hidden="1" customHeight="1" outlineLevel="1" x14ac:dyDescent="0.25">
      <c r="A78" s="122" t="str">
        <f t="shared" ca="1" si="45"/>
        <v/>
      </c>
      <c r="B78" s="122" t="str">
        <f t="shared" ca="1" si="45"/>
        <v xml:space="preserve">  </v>
      </c>
      <c r="C78" s="123" t="str">
        <f t="shared" ca="1" si="45"/>
        <v/>
      </c>
      <c r="D78" s="124" t="str">
        <f t="shared" ca="1" si="45"/>
        <v/>
      </c>
      <c r="E78" s="125" t="str">
        <f t="shared" ca="1" si="45"/>
        <v/>
      </c>
      <c r="F78" s="126" t="str">
        <f t="shared" ca="1" si="45"/>
        <v/>
      </c>
      <c r="G78" s="126" t="str">
        <f t="shared" ca="1" si="45"/>
        <v/>
      </c>
      <c r="H78" s="126" t="str">
        <f t="shared" ca="1" si="45"/>
        <v/>
      </c>
      <c r="I78" s="126" t="str">
        <f t="shared" ca="1" si="45"/>
        <v/>
      </c>
      <c r="J78" s="126" t="str">
        <f t="shared" ca="1" si="45"/>
        <v/>
      </c>
      <c r="K78" s="126" t="str">
        <f t="shared" ca="1" si="45"/>
        <v/>
      </c>
      <c r="L78" s="126" t="str">
        <f t="shared" ca="1" si="45"/>
        <v/>
      </c>
      <c r="M78" s="126" t="str">
        <f t="shared" ca="1" si="45"/>
        <v/>
      </c>
      <c r="N78" s="126" t="str">
        <f t="shared" ca="1" si="45"/>
        <v/>
      </c>
      <c r="O78" s="127" t="str">
        <f t="shared" ca="1" si="45"/>
        <v/>
      </c>
      <c r="P78" s="126" t="str">
        <f t="shared" ca="1" si="53"/>
        <v/>
      </c>
      <c r="Q78" s="126" t="str">
        <f t="shared" ca="1" si="53"/>
        <v/>
      </c>
      <c r="R78" s="126" t="str">
        <f t="shared" ca="1" si="53"/>
        <v/>
      </c>
      <c r="S78" s="126" t="str">
        <f t="shared" ca="1" si="53"/>
        <v/>
      </c>
      <c r="T78" s="126" t="str">
        <f t="shared" ca="1" si="53"/>
        <v/>
      </c>
      <c r="U78" s="126" t="str">
        <f t="shared" ca="1" si="53"/>
        <v/>
      </c>
      <c r="V78" s="126" t="str">
        <f t="shared" ca="1" si="44"/>
        <v/>
      </c>
      <c r="W78" s="128" t="str">
        <f t="shared" ca="1" si="54"/>
        <v/>
      </c>
      <c r="X78" s="285" t="str">
        <f t="shared" ca="1" si="41"/>
        <v/>
      </c>
      <c r="Y78" s="107" t="str">
        <f t="shared" ca="1" si="42"/>
        <v/>
      </c>
      <c r="Z78" s="128" t="str">
        <f t="shared" ca="1" si="55"/>
        <v/>
      </c>
      <c r="AA78" s="285" t="str">
        <f t="shared" ca="1" si="33"/>
        <v/>
      </c>
      <c r="AB78" s="107" t="str">
        <f t="shared" ca="1" si="33"/>
        <v/>
      </c>
      <c r="AC78" s="128" t="str">
        <f t="shared" ca="1" si="46"/>
        <v/>
      </c>
      <c r="AD78" s="285" t="str">
        <f t="shared" ca="1" si="47"/>
        <v/>
      </c>
      <c r="AE78" s="107" t="str">
        <f t="shared" ca="1" si="48"/>
        <v/>
      </c>
      <c r="AF78" s="128" t="str">
        <f t="shared" ca="1" si="46"/>
        <v/>
      </c>
      <c r="AG78" s="285" t="str">
        <f t="shared" ca="1" si="49"/>
        <v/>
      </c>
      <c r="AH78" s="107" t="str">
        <f t="shared" ca="1" si="48"/>
        <v/>
      </c>
      <c r="AI78" s="128" t="str">
        <f t="shared" ca="1" si="46"/>
        <v/>
      </c>
      <c r="AJ78" s="285" t="str">
        <f t="shared" ca="1" si="50"/>
        <v/>
      </c>
      <c r="AK78" s="107" t="str">
        <f t="shared" ca="1" si="48"/>
        <v/>
      </c>
      <c r="AL78" s="128" t="str">
        <f t="shared" ca="1" si="46"/>
        <v/>
      </c>
      <c r="AM78" s="285" t="str">
        <f t="shared" ca="1" si="51"/>
        <v/>
      </c>
      <c r="AN78" s="107" t="str">
        <f t="shared" ca="1" si="48"/>
        <v/>
      </c>
      <c r="AO78" s="128" t="str">
        <f t="shared" ca="1" si="46"/>
        <v/>
      </c>
      <c r="AP78" s="285" t="str">
        <f t="shared" ca="1" si="52"/>
        <v/>
      </c>
      <c r="AQ78" s="107" t="str">
        <f t="shared" ca="1" si="48"/>
        <v/>
      </c>
      <c r="AR78" s="128" t="str">
        <f t="shared" ca="1" si="46"/>
        <v/>
      </c>
      <c r="AS78" s="285" t="str">
        <f t="shared" ca="1" si="43"/>
        <v/>
      </c>
      <c r="AT78" s="107" t="str">
        <f t="shared" ca="1" si="48"/>
        <v/>
      </c>
      <c r="AU78" s="281" t="str">
        <f t="shared" ca="1" si="40"/>
        <v/>
      </c>
      <c r="AV78" s="130"/>
      <c r="AW78" s="106"/>
    </row>
    <row r="79" spans="1:49" s="131" customFormat="1" ht="30" hidden="1" customHeight="1" outlineLevel="1" x14ac:dyDescent="0.25">
      <c r="A79" s="122" t="str">
        <f t="shared" ca="1" si="45"/>
        <v/>
      </c>
      <c r="B79" s="122" t="str">
        <f t="shared" ca="1" si="45"/>
        <v xml:space="preserve">  </v>
      </c>
      <c r="C79" s="123" t="str">
        <f t="shared" ca="1" si="45"/>
        <v/>
      </c>
      <c r="D79" s="124" t="str">
        <f t="shared" ca="1" si="45"/>
        <v/>
      </c>
      <c r="E79" s="125" t="str">
        <f t="shared" ca="1" si="45"/>
        <v/>
      </c>
      <c r="F79" s="126" t="str">
        <f t="shared" ca="1" si="45"/>
        <v/>
      </c>
      <c r="G79" s="126" t="str">
        <f t="shared" ca="1" si="45"/>
        <v/>
      </c>
      <c r="H79" s="126" t="str">
        <f t="shared" ca="1" si="45"/>
        <v/>
      </c>
      <c r="I79" s="126" t="str">
        <f t="shared" ca="1" si="45"/>
        <v/>
      </c>
      <c r="J79" s="126" t="str">
        <f t="shared" ca="1" si="45"/>
        <v/>
      </c>
      <c r="K79" s="126" t="str">
        <f t="shared" ca="1" si="45"/>
        <v/>
      </c>
      <c r="L79" s="126" t="str">
        <f t="shared" ca="1" si="45"/>
        <v/>
      </c>
      <c r="M79" s="126" t="str">
        <f t="shared" ca="1" si="45"/>
        <v/>
      </c>
      <c r="N79" s="126" t="str">
        <f t="shared" ca="1" si="45"/>
        <v/>
      </c>
      <c r="O79" s="127" t="str">
        <f t="shared" ca="1" si="45"/>
        <v/>
      </c>
      <c r="P79" s="126" t="str">
        <f t="shared" ca="1" si="53"/>
        <v/>
      </c>
      <c r="Q79" s="126" t="str">
        <f t="shared" ca="1" si="53"/>
        <v/>
      </c>
      <c r="R79" s="126" t="str">
        <f t="shared" ca="1" si="53"/>
        <v/>
      </c>
      <c r="S79" s="126" t="str">
        <f t="shared" ca="1" si="53"/>
        <v/>
      </c>
      <c r="T79" s="126" t="str">
        <f t="shared" ca="1" si="53"/>
        <v/>
      </c>
      <c r="U79" s="126" t="str">
        <f t="shared" ca="1" si="53"/>
        <v/>
      </c>
      <c r="V79" s="126" t="str">
        <f t="shared" ca="1" si="44"/>
        <v/>
      </c>
      <c r="W79" s="128" t="str">
        <f t="shared" ca="1" si="54"/>
        <v/>
      </c>
      <c r="X79" s="285" t="str">
        <f t="shared" ca="1" si="41"/>
        <v/>
      </c>
      <c r="Y79" s="107" t="str">
        <f t="shared" ca="1" si="42"/>
        <v/>
      </c>
      <c r="Z79" s="128" t="str">
        <f t="shared" ca="1" si="55"/>
        <v/>
      </c>
      <c r="AA79" s="285" t="str">
        <f t="shared" ca="1" si="33"/>
        <v/>
      </c>
      <c r="AB79" s="107" t="str">
        <f t="shared" ca="1" si="33"/>
        <v/>
      </c>
      <c r="AC79" s="128" t="str">
        <f t="shared" ca="1" si="46"/>
        <v/>
      </c>
      <c r="AD79" s="285" t="str">
        <f t="shared" ca="1" si="47"/>
        <v/>
      </c>
      <c r="AE79" s="107" t="str">
        <f t="shared" ca="1" si="48"/>
        <v/>
      </c>
      <c r="AF79" s="128" t="str">
        <f t="shared" ca="1" si="46"/>
        <v/>
      </c>
      <c r="AG79" s="285" t="str">
        <f t="shared" ca="1" si="49"/>
        <v/>
      </c>
      <c r="AH79" s="107" t="str">
        <f t="shared" ca="1" si="48"/>
        <v/>
      </c>
      <c r="AI79" s="128" t="str">
        <f t="shared" ca="1" si="46"/>
        <v/>
      </c>
      <c r="AJ79" s="285" t="str">
        <f t="shared" ca="1" si="50"/>
        <v/>
      </c>
      <c r="AK79" s="107" t="str">
        <f t="shared" ca="1" si="48"/>
        <v/>
      </c>
      <c r="AL79" s="128" t="str">
        <f t="shared" ca="1" si="46"/>
        <v/>
      </c>
      <c r="AM79" s="285" t="str">
        <f t="shared" ca="1" si="51"/>
        <v/>
      </c>
      <c r="AN79" s="107" t="str">
        <f t="shared" ca="1" si="48"/>
        <v/>
      </c>
      <c r="AO79" s="128" t="str">
        <f t="shared" ca="1" si="46"/>
        <v/>
      </c>
      <c r="AP79" s="285" t="str">
        <f t="shared" ca="1" si="52"/>
        <v/>
      </c>
      <c r="AQ79" s="107" t="str">
        <f t="shared" ca="1" si="48"/>
        <v/>
      </c>
      <c r="AR79" s="128" t="str">
        <f t="shared" ca="1" si="46"/>
        <v/>
      </c>
      <c r="AS79" s="285" t="str">
        <f t="shared" ca="1" si="43"/>
        <v/>
      </c>
      <c r="AT79" s="107" t="str">
        <f t="shared" ca="1" si="48"/>
        <v/>
      </c>
      <c r="AU79" s="281" t="str">
        <f t="shared" ca="1" si="40"/>
        <v/>
      </c>
      <c r="AV79" s="130"/>
      <c r="AW79" s="106"/>
    </row>
    <row r="80" spans="1:49" s="131" customFormat="1" ht="30" hidden="1" customHeight="1" outlineLevel="1" x14ac:dyDescent="0.25">
      <c r="A80" s="122" t="str">
        <f t="shared" ca="1" si="45"/>
        <v/>
      </c>
      <c r="B80" s="122" t="str">
        <f t="shared" ca="1" si="45"/>
        <v xml:space="preserve">  </v>
      </c>
      <c r="C80" s="123" t="str">
        <f t="shared" ca="1" si="45"/>
        <v/>
      </c>
      <c r="D80" s="124" t="str">
        <f t="shared" ca="1" si="45"/>
        <v/>
      </c>
      <c r="E80" s="125" t="str">
        <f t="shared" ca="1" si="45"/>
        <v/>
      </c>
      <c r="F80" s="126" t="str">
        <f t="shared" ca="1" si="45"/>
        <v/>
      </c>
      <c r="G80" s="126" t="str">
        <f t="shared" ca="1" si="45"/>
        <v/>
      </c>
      <c r="H80" s="126" t="str">
        <f t="shared" ca="1" si="45"/>
        <v/>
      </c>
      <c r="I80" s="126" t="str">
        <f t="shared" ca="1" si="45"/>
        <v/>
      </c>
      <c r="J80" s="126" t="str">
        <f t="shared" ca="1" si="45"/>
        <v/>
      </c>
      <c r="K80" s="126" t="str">
        <f t="shared" ca="1" si="45"/>
        <v/>
      </c>
      <c r="L80" s="126" t="str">
        <f t="shared" ca="1" si="45"/>
        <v/>
      </c>
      <c r="M80" s="126" t="str">
        <f t="shared" ca="1" si="45"/>
        <v/>
      </c>
      <c r="N80" s="126" t="str">
        <f t="shared" ca="1" si="45"/>
        <v/>
      </c>
      <c r="O80" s="127" t="str">
        <f t="shared" ca="1" si="45"/>
        <v/>
      </c>
      <c r="P80" s="126" t="str">
        <f t="shared" ca="1" si="53"/>
        <v/>
      </c>
      <c r="Q80" s="126" t="str">
        <f t="shared" ca="1" si="53"/>
        <v/>
      </c>
      <c r="R80" s="126" t="str">
        <f t="shared" ca="1" si="53"/>
        <v/>
      </c>
      <c r="S80" s="126" t="str">
        <f t="shared" ca="1" si="53"/>
        <v/>
      </c>
      <c r="T80" s="126" t="str">
        <f t="shared" ca="1" si="53"/>
        <v/>
      </c>
      <c r="U80" s="126" t="str">
        <f t="shared" ca="1" si="53"/>
        <v/>
      </c>
      <c r="V80" s="126" t="str">
        <f t="shared" ca="1" si="44"/>
        <v/>
      </c>
      <c r="W80" s="128" t="str">
        <f t="shared" ca="1" si="54"/>
        <v/>
      </c>
      <c r="X80" s="285" t="str">
        <f t="shared" ca="1" si="41"/>
        <v/>
      </c>
      <c r="Y80" s="107" t="str">
        <f t="shared" ca="1" si="42"/>
        <v/>
      </c>
      <c r="Z80" s="128" t="str">
        <f t="shared" ca="1" si="55"/>
        <v/>
      </c>
      <c r="AA80" s="285" t="str">
        <f t="shared" ca="1" si="33"/>
        <v/>
      </c>
      <c r="AB80" s="107" t="str">
        <f t="shared" ca="1" si="33"/>
        <v/>
      </c>
      <c r="AC80" s="128" t="str">
        <f t="shared" ca="1" si="46"/>
        <v/>
      </c>
      <c r="AD80" s="285" t="str">
        <f t="shared" ca="1" si="47"/>
        <v/>
      </c>
      <c r="AE80" s="107" t="str">
        <f t="shared" ca="1" si="48"/>
        <v/>
      </c>
      <c r="AF80" s="128" t="str">
        <f t="shared" ca="1" si="46"/>
        <v/>
      </c>
      <c r="AG80" s="285" t="str">
        <f t="shared" ca="1" si="49"/>
        <v/>
      </c>
      <c r="AH80" s="107" t="str">
        <f t="shared" ca="1" si="48"/>
        <v/>
      </c>
      <c r="AI80" s="128" t="str">
        <f t="shared" ca="1" si="46"/>
        <v/>
      </c>
      <c r="AJ80" s="285" t="str">
        <f t="shared" ca="1" si="50"/>
        <v/>
      </c>
      <c r="AK80" s="107" t="str">
        <f t="shared" ca="1" si="48"/>
        <v/>
      </c>
      <c r="AL80" s="128" t="str">
        <f t="shared" ca="1" si="46"/>
        <v/>
      </c>
      <c r="AM80" s="285" t="str">
        <f t="shared" ca="1" si="51"/>
        <v/>
      </c>
      <c r="AN80" s="107" t="str">
        <f t="shared" ca="1" si="48"/>
        <v/>
      </c>
      <c r="AO80" s="128" t="str">
        <f t="shared" ca="1" si="46"/>
        <v/>
      </c>
      <c r="AP80" s="285" t="str">
        <f t="shared" ca="1" si="52"/>
        <v/>
      </c>
      <c r="AQ80" s="107" t="str">
        <f t="shared" ca="1" si="48"/>
        <v/>
      </c>
      <c r="AR80" s="128" t="str">
        <f t="shared" ca="1" si="46"/>
        <v/>
      </c>
      <c r="AS80" s="285" t="str">
        <f t="shared" ca="1" si="43"/>
        <v/>
      </c>
      <c r="AT80" s="107" t="str">
        <f t="shared" ca="1" si="48"/>
        <v/>
      </c>
      <c r="AU80" s="281" t="str">
        <f t="shared" ref="AU80" ca="1" si="56">IF(INDIRECT("Calc!R"&amp;ROW()&amp;"C"&amp;COLUMN(),0)=0,"",INDIRECT("Calc!R"&amp;ROW()&amp;"C"&amp;COLUMN(),0))</f>
        <v/>
      </c>
      <c r="AV80" s="130"/>
      <c r="AW80" s="106"/>
    </row>
    <row r="81" spans="1:49" s="131" customFormat="1" ht="30" hidden="1" customHeight="1" outlineLevel="1" x14ac:dyDescent="0.25">
      <c r="A81" s="122" t="str">
        <f t="shared" ca="1" si="45"/>
        <v/>
      </c>
      <c r="B81" s="122" t="str">
        <f t="shared" ca="1" si="45"/>
        <v xml:space="preserve">  </v>
      </c>
      <c r="C81" s="123" t="str">
        <f t="shared" ca="1" si="45"/>
        <v/>
      </c>
      <c r="D81" s="124" t="str">
        <f t="shared" ca="1" si="45"/>
        <v/>
      </c>
      <c r="E81" s="125" t="str">
        <f t="shared" ca="1" si="45"/>
        <v/>
      </c>
      <c r="F81" s="126" t="str">
        <f t="shared" ca="1" si="45"/>
        <v/>
      </c>
      <c r="G81" s="126" t="str">
        <f t="shared" ca="1" si="45"/>
        <v/>
      </c>
      <c r="H81" s="126" t="str">
        <f t="shared" ca="1" si="45"/>
        <v/>
      </c>
      <c r="I81" s="126" t="str">
        <f t="shared" ca="1" si="45"/>
        <v/>
      </c>
      <c r="J81" s="126" t="str">
        <f t="shared" ca="1" si="45"/>
        <v/>
      </c>
      <c r="K81" s="126" t="str">
        <f t="shared" ca="1" si="45"/>
        <v/>
      </c>
      <c r="L81" s="126" t="str">
        <f t="shared" ca="1" si="45"/>
        <v/>
      </c>
      <c r="M81" s="126" t="str">
        <f t="shared" ca="1" si="45"/>
        <v/>
      </c>
      <c r="N81" s="126" t="str">
        <f t="shared" ca="1" si="45"/>
        <v/>
      </c>
      <c r="O81" s="127" t="str">
        <f t="shared" ca="1" si="45"/>
        <v/>
      </c>
      <c r="P81" s="126" t="str">
        <f t="shared" ca="1" si="53"/>
        <v/>
      </c>
      <c r="Q81" s="126" t="str">
        <f t="shared" ca="1" si="53"/>
        <v/>
      </c>
      <c r="R81" s="126" t="str">
        <f t="shared" ca="1" si="53"/>
        <v/>
      </c>
      <c r="S81" s="126" t="str">
        <f t="shared" ca="1" si="53"/>
        <v/>
      </c>
      <c r="T81" s="126" t="str">
        <f t="shared" ca="1" si="53"/>
        <v/>
      </c>
      <c r="U81" s="126" t="str">
        <f t="shared" ca="1" si="53"/>
        <v/>
      </c>
      <c r="V81" s="126" t="str">
        <f t="shared" ca="1" si="44"/>
        <v/>
      </c>
      <c r="W81" s="128" t="str">
        <f t="shared" ca="1" si="54"/>
        <v/>
      </c>
      <c r="X81" s="285" t="str">
        <f t="shared" ca="1" si="41"/>
        <v/>
      </c>
      <c r="Y81" s="107" t="str">
        <f t="shared" ca="1" si="44"/>
        <v/>
      </c>
      <c r="Z81" s="128" t="str">
        <f t="shared" ca="1" si="55"/>
        <v/>
      </c>
      <c r="AA81" s="285" t="str">
        <f t="shared" ca="1" si="33"/>
        <v/>
      </c>
      <c r="AB81" s="107" t="str">
        <f t="shared" ca="1" si="44"/>
        <v/>
      </c>
      <c r="AC81" s="128" t="str">
        <f t="shared" ca="1" si="46"/>
        <v/>
      </c>
      <c r="AD81" s="285" t="str">
        <f t="shared" ca="1" si="47"/>
        <v/>
      </c>
      <c r="AE81" s="107" t="str">
        <f t="shared" ca="1" si="44"/>
        <v/>
      </c>
      <c r="AF81" s="128" t="str">
        <f t="shared" ca="1" si="46"/>
        <v/>
      </c>
      <c r="AG81" s="285" t="str">
        <f t="shared" ca="1" si="49"/>
        <v/>
      </c>
      <c r="AH81" s="107" t="str">
        <f t="shared" ca="1" si="48"/>
        <v/>
      </c>
      <c r="AI81" s="128" t="str">
        <f t="shared" ca="1" si="46"/>
        <v/>
      </c>
      <c r="AJ81" s="285" t="str">
        <f t="shared" ca="1" si="50"/>
        <v/>
      </c>
      <c r="AK81" s="107" t="str">
        <f t="shared" ca="1" si="48"/>
        <v/>
      </c>
      <c r="AL81" s="128" t="str">
        <f t="shared" ca="1" si="46"/>
        <v/>
      </c>
      <c r="AM81" s="285" t="str">
        <f t="shared" ca="1" si="51"/>
        <v/>
      </c>
      <c r="AN81" s="107" t="str">
        <f t="shared" ca="1" si="48"/>
        <v/>
      </c>
      <c r="AO81" s="128" t="str">
        <f t="shared" ca="1" si="46"/>
        <v/>
      </c>
      <c r="AP81" s="285" t="str">
        <f t="shared" ca="1" si="52"/>
        <v/>
      </c>
      <c r="AQ81" s="107" t="str">
        <f t="shared" ca="1" si="48"/>
        <v/>
      </c>
      <c r="AR81" s="128" t="str">
        <f t="shared" ca="1" si="46"/>
        <v/>
      </c>
      <c r="AS81" s="285" t="str">
        <f t="shared" ca="1" si="43"/>
        <v/>
      </c>
      <c r="AT81" s="107" t="str">
        <f t="shared" ca="1" si="48"/>
        <v/>
      </c>
      <c r="AU81" s="281" t="str">
        <f t="shared" ref="AU81:AU97" ca="1" si="57">IF(INDIRECT("Calc!R"&amp;ROW()&amp;"C"&amp;COLUMN(),0)=0,"",INDIRECT("Calc!R"&amp;ROW()&amp;"C"&amp;COLUMN(),0))</f>
        <v/>
      </c>
      <c r="AV81" s="130"/>
      <c r="AW81" s="106"/>
    </row>
    <row r="82" spans="1:49" s="131" customFormat="1" ht="30" hidden="1" customHeight="1" outlineLevel="1" x14ac:dyDescent="0.25">
      <c r="A82" s="122" t="str">
        <f t="shared" ca="1" si="45"/>
        <v/>
      </c>
      <c r="B82" s="122" t="str">
        <f t="shared" ca="1" si="45"/>
        <v xml:space="preserve">  </v>
      </c>
      <c r="C82" s="123" t="str">
        <f t="shared" ca="1" si="45"/>
        <v/>
      </c>
      <c r="D82" s="124" t="str">
        <f t="shared" ca="1" si="45"/>
        <v/>
      </c>
      <c r="E82" s="125" t="str">
        <f t="shared" ca="1" si="45"/>
        <v/>
      </c>
      <c r="F82" s="126" t="str">
        <f t="shared" ca="1" si="45"/>
        <v/>
      </c>
      <c r="G82" s="126" t="str">
        <f t="shared" ca="1" si="45"/>
        <v/>
      </c>
      <c r="H82" s="126" t="str">
        <f t="shared" ca="1" si="45"/>
        <v/>
      </c>
      <c r="I82" s="126" t="str">
        <f t="shared" ca="1" si="45"/>
        <v/>
      </c>
      <c r="J82" s="126" t="str">
        <f t="shared" ca="1" si="45"/>
        <v/>
      </c>
      <c r="K82" s="126" t="str">
        <f t="shared" ca="1" si="45"/>
        <v/>
      </c>
      <c r="L82" s="126" t="str">
        <f t="shared" ca="1" si="45"/>
        <v/>
      </c>
      <c r="M82" s="126" t="str">
        <f t="shared" ca="1" si="45"/>
        <v/>
      </c>
      <c r="N82" s="126" t="str">
        <f t="shared" ca="1" si="45"/>
        <v/>
      </c>
      <c r="O82" s="127" t="str">
        <f t="shared" ca="1" si="45"/>
        <v/>
      </c>
      <c r="P82" s="126" t="str">
        <f t="shared" ca="1" si="53"/>
        <v/>
      </c>
      <c r="Q82" s="126" t="str">
        <f t="shared" ca="1" si="53"/>
        <v/>
      </c>
      <c r="R82" s="126" t="str">
        <f t="shared" ca="1" si="53"/>
        <v/>
      </c>
      <c r="S82" s="126" t="str">
        <f t="shared" ca="1" si="53"/>
        <v/>
      </c>
      <c r="T82" s="126" t="str">
        <f t="shared" ca="1" si="53"/>
        <v/>
      </c>
      <c r="U82" s="126" t="str">
        <f t="shared" ca="1" si="53"/>
        <v/>
      </c>
      <c r="V82" s="126" t="str">
        <f t="shared" ca="1" si="44"/>
        <v/>
      </c>
      <c r="W82" s="128" t="str">
        <f t="shared" ca="1" si="54"/>
        <v/>
      </c>
      <c r="X82" s="285" t="str">
        <f t="shared" ca="1" si="41"/>
        <v/>
      </c>
      <c r="Y82" s="107" t="str">
        <f t="shared" ca="1" si="44"/>
        <v/>
      </c>
      <c r="Z82" s="128" t="str">
        <f t="shared" ca="1" si="55"/>
        <v/>
      </c>
      <c r="AA82" s="285" t="str">
        <f t="shared" ca="1" si="33"/>
        <v/>
      </c>
      <c r="AB82" s="107" t="str">
        <f t="shared" ca="1" si="44"/>
        <v/>
      </c>
      <c r="AC82" s="128" t="str">
        <f t="shared" ca="1" si="46"/>
        <v/>
      </c>
      <c r="AD82" s="285" t="str">
        <f t="shared" ca="1" si="47"/>
        <v/>
      </c>
      <c r="AE82" s="107" t="str">
        <f t="shared" ca="1" si="48"/>
        <v/>
      </c>
      <c r="AF82" s="128" t="str">
        <f t="shared" ca="1" si="46"/>
        <v/>
      </c>
      <c r="AG82" s="285" t="str">
        <f t="shared" ca="1" si="49"/>
        <v/>
      </c>
      <c r="AH82" s="107" t="str">
        <f t="shared" ca="1" si="48"/>
        <v/>
      </c>
      <c r="AI82" s="128" t="str">
        <f t="shared" ca="1" si="46"/>
        <v/>
      </c>
      <c r="AJ82" s="285" t="str">
        <f t="shared" ca="1" si="50"/>
        <v/>
      </c>
      <c r="AK82" s="107" t="str">
        <f t="shared" ca="1" si="48"/>
        <v/>
      </c>
      <c r="AL82" s="128" t="str">
        <f t="shared" ca="1" si="46"/>
        <v/>
      </c>
      <c r="AM82" s="285" t="str">
        <f t="shared" ca="1" si="51"/>
        <v/>
      </c>
      <c r="AN82" s="107" t="str">
        <f t="shared" ca="1" si="48"/>
        <v/>
      </c>
      <c r="AO82" s="128" t="str">
        <f t="shared" ca="1" si="46"/>
        <v/>
      </c>
      <c r="AP82" s="285" t="str">
        <f t="shared" ca="1" si="52"/>
        <v/>
      </c>
      <c r="AQ82" s="107" t="str">
        <f t="shared" ca="1" si="48"/>
        <v/>
      </c>
      <c r="AR82" s="128" t="str">
        <f t="shared" ca="1" si="46"/>
        <v/>
      </c>
      <c r="AS82" s="285" t="str">
        <f t="shared" ca="1" si="43"/>
        <v/>
      </c>
      <c r="AT82" s="107" t="str">
        <f t="shared" ca="1" si="48"/>
        <v/>
      </c>
      <c r="AU82" s="281" t="str">
        <f t="shared" ca="1" si="57"/>
        <v/>
      </c>
      <c r="AV82" s="130"/>
      <c r="AW82" s="106"/>
    </row>
    <row r="83" spans="1:49" s="131" customFormat="1" ht="30" hidden="1" customHeight="1" outlineLevel="1" x14ac:dyDescent="0.25">
      <c r="A83" s="122" t="str">
        <f t="shared" ca="1" si="45"/>
        <v/>
      </c>
      <c r="B83" s="122" t="str">
        <f t="shared" ca="1" si="45"/>
        <v xml:space="preserve">  </v>
      </c>
      <c r="C83" s="123" t="str">
        <f t="shared" ca="1" si="45"/>
        <v/>
      </c>
      <c r="D83" s="124" t="str">
        <f t="shared" ca="1" si="45"/>
        <v/>
      </c>
      <c r="E83" s="125" t="str">
        <f t="shared" ca="1" si="45"/>
        <v/>
      </c>
      <c r="F83" s="126" t="str">
        <f t="shared" ca="1" si="45"/>
        <v/>
      </c>
      <c r="G83" s="126" t="str">
        <f t="shared" ca="1" si="45"/>
        <v/>
      </c>
      <c r="H83" s="126" t="str">
        <f t="shared" ca="1" si="45"/>
        <v/>
      </c>
      <c r="I83" s="126" t="str">
        <f t="shared" ca="1" si="45"/>
        <v/>
      </c>
      <c r="J83" s="126" t="str">
        <f t="shared" ca="1" si="45"/>
        <v/>
      </c>
      <c r="K83" s="126" t="str">
        <f t="shared" ca="1" si="45"/>
        <v/>
      </c>
      <c r="L83" s="126" t="str">
        <f t="shared" ca="1" si="45"/>
        <v/>
      </c>
      <c r="M83" s="126" t="str">
        <f t="shared" ca="1" si="45"/>
        <v/>
      </c>
      <c r="N83" s="126" t="str">
        <f t="shared" ca="1" si="45"/>
        <v/>
      </c>
      <c r="O83" s="127" t="str">
        <f t="shared" ca="1" si="45"/>
        <v/>
      </c>
      <c r="P83" s="126" t="str">
        <f t="shared" ca="1" si="53"/>
        <v/>
      </c>
      <c r="Q83" s="126" t="str">
        <f t="shared" ca="1" si="53"/>
        <v/>
      </c>
      <c r="R83" s="126" t="str">
        <f t="shared" ca="1" si="53"/>
        <v/>
      </c>
      <c r="S83" s="126" t="str">
        <f t="shared" ca="1" si="53"/>
        <v/>
      </c>
      <c r="T83" s="126" t="str">
        <f t="shared" ca="1" si="53"/>
        <v/>
      </c>
      <c r="U83" s="126" t="str">
        <f t="shared" ca="1" si="53"/>
        <v/>
      </c>
      <c r="V83" s="126" t="str">
        <f t="shared" ref="V83:V98" ca="1" si="58">IF(INDIRECT("Calc!R"&amp;ROW()&amp;"C"&amp;COLUMN(),0)=0,"",INDIRECT("Calc!R"&amp;ROW()&amp;"C"&amp;COLUMN(),0))</f>
        <v/>
      </c>
      <c r="W83" s="128" t="str">
        <f t="shared" ca="1" si="54"/>
        <v/>
      </c>
      <c r="X83" s="285" t="str">
        <f t="shared" ca="1" si="41"/>
        <v/>
      </c>
      <c r="Y83" s="107" t="str">
        <f t="shared" ref="Y83:Y98" ca="1" si="59">IF(INDIRECT("Calc!R"&amp;ROW()&amp;"C"&amp;COLUMN(),0)=0,"",INDIRECT("Calc!R"&amp;ROW()&amp;"C"&amp;COLUMN(),0))</f>
        <v/>
      </c>
      <c r="Z83" s="128" t="str">
        <f t="shared" ca="1" si="55"/>
        <v/>
      </c>
      <c r="AA83" s="285" t="str">
        <f t="shared" ca="1" si="33"/>
        <v/>
      </c>
      <c r="AB83" s="107" t="str">
        <f t="shared" ref="AB83:AB98" ca="1" si="60">IF(INDIRECT("Calc!R"&amp;ROW()&amp;"C"&amp;COLUMN(),0)=0,"",INDIRECT("Calc!R"&amp;ROW()&amp;"C"&amp;COLUMN(),0))</f>
        <v/>
      </c>
      <c r="AC83" s="128" t="str">
        <f t="shared" ca="1" si="46"/>
        <v/>
      </c>
      <c r="AD83" s="285" t="str">
        <f t="shared" ca="1" si="47"/>
        <v/>
      </c>
      <c r="AE83" s="107" t="str">
        <f t="shared" ca="1" si="48"/>
        <v/>
      </c>
      <c r="AF83" s="128" t="str">
        <f t="shared" ca="1" si="46"/>
        <v/>
      </c>
      <c r="AG83" s="285" t="str">
        <f t="shared" ca="1" si="49"/>
        <v/>
      </c>
      <c r="AH83" s="107" t="str">
        <f t="shared" ca="1" si="48"/>
        <v/>
      </c>
      <c r="AI83" s="128" t="str">
        <f t="shared" ca="1" si="46"/>
        <v/>
      </c>
      <c r="AJ83" s="285" t="str">
        <f t="shared" ca="1" si="50"/>
        <v/>
      </c>
      <c r="AK83" s="107" t="str">
        <f t="shared" ca="1" si="48"/>
        <v/>
      </c>
      <c r="AL83" s="128" t="str">
        <f t="shared" ca="1" si="46"/>
        <v/>
      </c>
      <c r="AM83" s="285" t="str">
        <f t="shared" ca="1" si="51"/>
        <v/>
      </c>
      <c r="AN83" s="107" t="str">
        <f t="shared" ca="1" si="48"/>
        <v/>
      </c>
      <c r="AO83" s="128" t="str">
        <f t="shared" ca="1" si="46"/>
        <v/>
      </c>
      <c r="AP83" s="285" t="str">
        <f t="shared" ca="1" si="52"/>
        <v/>
      </c>
      <c r="AQ83" s="107" t="str">
        <f t="shared" ca="1" si="48"/>
        <v/>
      </c>
      <c r="AR83" s="128" t="str">
        <f t="shared" ca="1" si="46"/>
        <v/>
      </c>
      <c r="AS83" s="285" t="str">
        <f t="shared" ca="1" si="43"/>
        <v/>
      </c>
      <c r="AT83" s="107" t="str">
        <f t="shared" ca="1" si="48"/>
        <v/>
      </c>
      <c r="AU83" s="281" t="str">
        <f t="shared" ca="1" si="57"/>
        <v/>
      </c>
      <c r="AV83" s="130"/>
      <c r="AW83" s="106"/>
    </row>
    <row r="84" spans="1:49" s="131" customFormat="1" ht="30" hidden="1" customHeight="1" outlineLevel="1" x14ac:dyDescent="0.25">
      <c r="A84" s="122" t="str">
        <f t="shared" ca="1" si="45"/>
        <v/>
      </c>
      <c r="B84" s="122" t="str">
        <f t="shared" ca="1" si="45"/>
        <v xml:space="preserve">  </v>
      </c>
      <c r="C84" s="123" t="str">
        <f t="shared" ca="1" si="45"/>
        <v/>
      </c>
      <c r="D84" s="124" t="str">
        <f t="shared" ca="1" si="45"/>
        <v/>
      </c>
      <c r="E84" s="125" t="str">
        <f t="shared" ca="1" si="45"/>
        <v/>
      </c>
      <c r="F84" s="126" t="str">
        <f t="shared" ca="1" si="45"/>
        <v/>
      </c>
      <c r="G84" s="126" t="str">
        <f t="shared" ca="1" si="45"/>
        <v/>
      </c>
      <c r="H84" s="126" t="str">
        <f t="shared" ca="1" si="45"/>
        <v/>
      </c>
      <c r="I84" s="126" t="str">
        <f t="shared" ca="1" si="45"/>
        <v/>
      </c>
      <c r="J84" s="126" t="str">
        <f t="shared" ca="1" si="45"/>
        <v/>
      </c>
      <c r="K84" s="126" t="str">
        <f t="shared" ca="1" si="45"/>
        <v/>
      </c>
      <c r="L84" s="126" t="str">
        <f t="shared" ca="1" si="45"/>
        <v/>
      </c>
      <c r="M84" s="126" t="str">
        <f t="shared" ca="1" si="45"/>
        <v/>
      </c>
      <c r="N84" s="126" t="str">
        <f t="shared" ca="1" si="45"/>
        <v/>
      </c>
      <c r="O84" s="127" t="str">
        <f t="shared" ca="1" si="45"/>
        <v/>
      </c>
      <c r="P84" s="126" t="str">
        <f t="shared" ca="1" si="53"/>
        <v/>
      </c>
      <c r="Q84" s="126" t="str">
        <f t="shared" ca="1" si="53"/>
        <v/>
      </c>
      <c r="R84" s="126" t="str">
        <f t="shared" ca="1" si="53"/>
        <v/>
      </c>
      <c r="S84" s="126" t="str">
        <f t="shared" ca="1" si="53"/>
        <v/>
      </c>
      <c r="T84" s="126" t="str">
        <f t="shared" ca="1" si="53"/>
        <v/>
      </c>
      <c r="U84" s="126" t="str">
        <f t="shared" ca="1" si="53"/>
        <v/>
      </c>
      <c r="V84" s="126" t="str">
        <f t="shared" ca="1" si="58"/>
        <v/>
      </c>
      <c r="W84" s="128" t="str">
        <f t="shared" ca="1" si="54"/>
        <v/>
      </c>
      <c r="X84" s="285" t="str">
        <f t="shared" ca="1" si="41"/>
        <v/>
      </c>
      <c r="Y84" s="107" t="str">
        <f t="shared" ca="1" si="59"/>
        <v/>
      </c>
      <c r="Z84" s="128" t="str">
        <f t="shared" ca="1" si="55"/>
        <v/>
      </c>
      <c r="AA84" s="285" t="str">
        <f t="shared" ca="1" si="33"/>
        <v/>
      </c>
      <c r="AB84" s="107" t="str">
        <f t="shared" ca="1" si="60"/>
        <v/>
      </c>
      <c r="AC84" s="128" t="str">
        <f t="shared" ca="1" si="46"/>
        <v/>
      </c>
      <c r="AD84" s="285" t="str">
        <f t="shared" ca="1" si="47"/>
        <v/>
      </c>
      <c r="AE84" s="107" t="str">
        <f t="shared" ca="1" si="48"/>
        <v/>
      </c>
      <c r="AF84" s="128" t="str">
        <f t="shared" ca="1" si="46"/>
        <v/>
      </c>
      <c r="AG84" s="285" t="str">
        <f t="shared" ca="1" si="49"/>
        <v/>
      </c>
      <c r="AH84" s="107" t="str">
        <f t="shared" ca="1" si="48"/>
        <v/>
      </c>
      <c r="AI84" s="128" t="str">
        <f t="shared" ca="1" si="46"/>
        <v/>
      </c>
      <c r="AJ84" s="285" t="str">
        <f t="shared" ca="1" si="50"/>
        <v/>
      </c>
      <c r="AK84" s="107" t="str">
        <f t="shared" ca="1" si="48"/>
        <v/>
      </c>
      <c r="AL84" s="128" t="str">
        <f t="shared" ca="1" si="46"/>
        <v/>
      </c>
      <c r="AM84" s="285" t="str">
        <f t="shared" ca="1" si="51"/>
        <v/>
      </c>
      <c r="AN84" s="107" t="str">
        <f t="shared" ca="1" si="48"/>
        <v/>
      </c>
      <c r="AO84" s="128" t="str">
        <f t="shared" ca="1" si="46"/>
        <v/>
      </c>
      <c r="AP84" s="285" t="str">
        <f t="shared" ca="1" si="52"/>
        <v/>
      </c>
      <c r="AQ84" s="107" t="str">
        <f t="shared" ca="1" si="48"/>
        <v/>
      </c>
      <c r="AR84" s="128" t="str">
        <f t="shared" ca="1" si="46"/>
        <v/>
      </c>
      <c r="AS84" s="285" t="str">
        <f t="shared" ca="1" si="43"/>
        <v/>
      </c>
      <c r="AT84" s="107" t="str">
        <f t="shared" ca="1" si="48"/>
        <v/>
      </c>
      <c r="AU84" s="281" t="str">
        <f t="shared" ca="1" si="57"/>
        <v/>
      </c>
      <c r="AV84" s="130"/>
      <c r="AW84" s="106"/>
    </row>
    <row r="85" spans="1:49" s="131" customFormat="1" ht="30" hidden="1" customHeight="1" outlineLevel="1" x14ac:dyDescent="0.25">
      <c r="A85" s="122" t="str">
        <f t="shared" ca="1" si="45"/>
        <v/>
      </c>
      <c r="B85" s="122" t="str">
        <f t="shared" ca="1" si="45"/>
        <v xml:space="preserve">  </v>
      </c>
      <c r="C85" s="123" t="str">
        <f t="shared" ca="1" si="45"/>
        <v/>
      </c>
      <c r="D85" s="124" t="str">
        <f t="shared" ca="1" si="45"/>
        <v/>
      </c>
      <c r="E85" s="125" t="str">
        <f t="shared" ca="1" si="45"/>
        <v/>
      </c>
      <c r="F85" s="126" t="str">
        <f t="shared" ca="1" si="45"/>
        <v/>
      </c>
      <c r="G85" s="126" t="str">
        <f t="shared" ca="1" si="45"/>
        <v/>
      </c>
      <c r="H85" s="126" t="str">
        <f t="shared" ca="1" si="45"/>
        <v/>
      </c>
      <c r="I85" s="126" t="str">
        <f t="shared" ca="1" si="45"/>
        <v/>
      </c>
      <c r="J85" s="126" t="str">
        <f t="shared" ca="1" si="45"/>
        <v/>
      </c>
      <c r="K85" s="126" t="str">
        <f t="shared" ca="1" si="45"/>
        <v/>
      </c>
      <c r="L85" s="126" t="str">
        <f t="shared" ca="1" si="45"/>
        <v/>
      </c>
      <c r="M85" s="126" t="str">
        <f t="shared" ca="1" si="45"/>
        <v/>
      </c>
      <c r="N85" s="126" t="str">
        <f t="shared" ca="1" si="45"/>
        <v/>
      </c>
      <c r="O85" s="127" t="str">
        <f t="shared" ca="1" si="45"/>
        <v/>
      </c>
      <c r="P85" s="126" t="str">
        <f t="shared" ca="1" si="53"/>
        <v/>
      </c>
      <c r="Q85" s="126" t="str">
        <f t="shared" ca="1" si="53"/>
        <v/>
      </c>
      <c r="R85" s="126" t="str">
        <f t="shared" ca="1" si="53"/>
        <v/>
      </c>
      <c r="S85" s="126" t="str">
        <f t="shared" ca="1" si="53"/>
        <v/>
      </c>
      <c r="T85" s="126" t="str">
        <f t="shared" ca="1" si="53"/>
        <v/>
      </c>
      <c r="U85" s="126" t="str">
        <f t="shared" ca="1" si="53"/>
        <v/>
      </c>
      <c r="V85" s="126" t="str">
        <f t="shared" ca="1" si="58"/>
        <v/>
      </c>
      <c r="W85" s="128" t="str">
        <f t="shared" ca="1" si="54"/>
        <v/>
      </c>
      <c r="X85" s="285" t="str">
        <f t="shared" ca="1" si="41"/>
        <v/>
      </c>
      <c r="Y85" s="107" t="str">
        <f t="shared" ca="1" si="59"/>
        <v/>
      </c>
      <c r="Z85" s="128" t="str">
        <f t="shared" ca="1" si="55"/>
        <v/>
      </c>
      <c r="AA85" s="285" t="str">
        <f t="shared" ca="1" si="33"/>
        <v/>
      </c>
      <c r="AB85" s="107" t="str">
        <f t="shared" ca="1" si="60"/>
        <v/>
      </c>
      <c r="AC85" s="128" t="str">
        <f t="shared" ca="1" si="46"/>
        <v/>
      </c>
      <c r="AD85" s="285" t="str">
        <f t="shared" ca="1" si="47"/>
        <v/>
      </c>
      <c r="AE85" s="107" t="str">
        <f t="shared" ca="1" si="48"/>
        <v/>
      </c>
      <c r="AF85" s="128" t="str">
        <f t="shared" ca="1" si="46"/>
        <v/>
      </c>
      <c r="AG85" s="285" t="str">
        <f t="shared" ca="1" si="49"/>
        <v/>
      </c>
      <c r="AH85" s="107" t="str">
        <f t="shared" ca="1" si="48"/>
        <v/>
      </c>
      <c r="AI85" s="128" t="str">
        <f t="shared" ca="1" si="46"/>
        <v/>
      </c>
      <c r="AJ85" s="285" t="str">
        <f t="shared" ca="1" si="50"/>
        <v/>
      </c>
      <c r="AK85" s="107" t="str">
        <f t="shared" ca="1" si="48"/>
        <v/>
      </c>
      <c r="AL85" s="128" t="str">
        <f t="shared" ca="1" si="46"/>
        <v/>
      </c>
      <c r="AM85" s="285" t="str">
        <f t="shared" ca="1" si="51"/>
        <v/>
      </c>
      <c r="AN85" s="107" t="str">
        <f t="shared" ca="1" si="48"/>
        <v/>
      </c>
      <c r="AO85" s="128" t="str">
        <f t="shared" ca="1" si="46"/>
        <v/>
      </c>
      <c r="AP85" s="285" t="str">
        <f t="shared" ca="1" si="52"/>
        <v/>
      </c>
      <c r="AQ85" s="107" t="str">
        <f t="shared" ca="1" si="48"/>
        <v/>
      </c>
      <c r="AR85" s="128" t="str">
        <f t="shared" ca="1" si="46"/>
        <v/>
      </c>
      <c r="AS85" s="285" t="str">
        <f t="shared" ca="1" si="43"/>
        <v/>
      </c>
      <c r="AT85" s="107" t="str">
        <f t="shared" ca="1" si="48"/>
        <v/>
      </c>
      <c r="AU85" s="281" t="str">
        <f t="shared" ca="1" si="57"/>
        <v/>
      </c>
      <c r="AV85" s="130"/>
      <c r="AW85" s="106"/>
    </row>
    <row r="86" spans="1:49" s="131" customFormat="1" ht="30" hidden="1" customHeight="1" outlineLevel="1" x14ac:dyDescent="0.25">
      <c r="A86" s="122" t="str">
        <f t="shared" ca="1" si="45"/>
        <v/>
      </c>
      <c r="B86" s="122" t="str">
        <f t="shared" ca="1" si="45"/>
        <v xml:space="preserve">  </v>
      </c>
      <c r="C86" s="123" t="str">
        <f t="shared" ca="1" si="45"/>
        <v/>
      </c>
      <c r="D86" s="124" t="str">
        <f t="shared" ca="1" si="45"/>
        <v/>
      </c>
      <c r="E86" s="125" t="str">
        <f t="shared" ca="1" si="45"/>
        <v/>
      </c>
      <c r="F86" s="126" t="str">
        <f t="shared" ca="1" si="45"/>
        <v/>
      </c>
      <c r="G86" s="126" t="str">
        <f t="shared" ca="1" si="45"/>
        <v/>
      </c>
      <c r="H86" s="126" t="str">
        <f t="shared" ca="1" si="45"/>
        <v/>
      </c>
      <c r="I86" s="126" t="str">
        <f t="shared" ca="1" si="45"/>
        <v/>
      </c>
      <c r="J86" s="126" t="str">
        <f t="shared" ca="1" si="45"/>
        <v/>
      </c>
      <c r="K86" s="126" t="str">
        <f t="shared" ca="1" si="45"/>
        <v/>
      </c>
      <c r="L86" s="126" t="str">
        <f t="shared" ca="1" si="45"/>
        <v/>
      </c>
      <c r="M86" s="126" t="str">
        <f t="shared" ca="1" si="45"/>
        <v/>
      </c>
      <c r="N86" s="126" t="str">
        <f t="shared" ca="1" si="45"/>
        <v/>
      </c>
      <c r="O86" s="127" t="str">
        <f t="shared" ca="1" si="45"/>
        <v/>
      </c>
      <c r="P86" s="126" t="str">
        <f t="shared" ca="1" si="53"/>
        <v/>
      </c>
      <c r="Q86" s="126" t="str">
        <f t="shared" ca="1" si="53"/>
        <v/>
      </c>
      <c r="R86" s="126" t="str">
        <f t="shared" ca="1" si="53"/>
        <v/>
      </c>
      <c r="S86" s="126" t="str">
        <f t="shared" ca="1" si="53"/>
        <v/>
      </c>
      <c r="T86" s="126" t="str">
        <f t="shared" ca="1" si="53"/>
        <v/>
      </c>
      <c r="U86" s="126" t="str">
        <f t="shared" ca="1" si="53"/>
        <v/>
      </c>
      <c r="V86" s="126" t="str">
        <f t="shared" ca="1" si="58"/>
        <v/>
      </c>
      <c r="W86" s="128" t="str">
        <f t="shared" ca="1" si="54"/>
        <v/>
      </c>
      <c r="X86" s="285" t="str">
        <f t="shared" ca="1" si="41"/>
        <v/>
      </c>
      <c r="Y86" s="107" t="str">
        <f t="shared" ca="1" si="59"/>
        <v/>
      </c>
      <c r="Z86" s="128" t="str">
        <f t="shared" ca="1" si="55"/>
        <v/>
      </c>
      <c r="AA86" s="285" t="str">
        <f t="shared" ca="1" si="33"/>
        <v/>
      </c>
      <c r="AB86" s="107" t="str">
        <f t="shared" ca="1" si="60"/>
        <v/>
      </c>
      <c r="AC86" s="128" t="str">
        <f t="shared" ca="1" si="46"/>
        <v/>
      </c>
      <c r="AD86" s="285" t="str">
        <f t="shared" ca="1" si="47"/>
        <v/>
      </c>
      <c r="AE86" s="107" t="str">
        <f t="shared" ca="1" si="48"/>
        <v/>
      </c>
      <c r="AF86" s="128" t="str">
        <f t="shared" ca="1" si="46"/>
        <v/>
      </c>
      <c r="AG86" s="285" t="str">
        <f t="shared" ca="1" si="49"/>
        <v/>
      </c>
      <c r="AH86" s="107" t="str">
        <f t="shared" ca="1" si="48"/>
        <v/>
      </c>
      <c r="AI86" s="128" t="str">
        <f t="shared" ca="1" si="46"/>
        <v/>
      </c>
      <c r="AJ86" s="285" t="str">
        <f t="shared" ca="1" si="50"/>
        <v/>
      </c>
      <c r="AK86" s="107" t="str">
        <f t="shared" ca="1" si="48"/>
        <v/>
      </c>
      <c r="AL86" s="128" t="str">
        <f t="shared" ca="1" si="46"/>
        <v/>
      </c>
      <c r="AM86" s="285" t="str">
        <f t="shared" ca="1" si="51"/>
        <v/>
      </c>
      <c r="AN86" s="107" t="str">
        <f t="shared" ca="1" si="48"/>
        <v/>
      </c>
      <c r="AO86" s="128" t="str">
        <f t="shared" ca="1" si="46"/>
        <v/>
      </c>
      <c r="AP86" s="285" t="str">
        <f t="shared" ca="1" si="52"/>
        <v/>
      </c>
      <c r="AQ86" s="107" t="str">
        <f t="shared" ca="1" si="48"/>
        <v/>
      </c>
      <c r="AR86" s="128" t="str">
        <f t="shared" ca="1" si="46"/>
        <v/>
      </c>
      <c r="AS86" s="285" t="str">
        <f t="shared" ca="1" si="43"/>
        <v/>
      </c>
      <c r="AT86" s="107" t="str">
        <f t="shared" ca="1" si="48"/>
        <v/>
      </c>
      <c r="AU86" s="281" t="str">
        <f t="shared" ca="1" si="57"/>
        <v/>
      </c>
      <c r="AV86" s="130"/>
      <c r="AW86" s="106"/>
    </row>
    <row r="87" spans="1:49" s="131" customFormat="1" ht="30" hidden="1" customHeight="1" outlineLevel="1" x14ac:dyDescent="0.25">
      <c r="A87" s="122" t="str">
        <f t="shared" ca="1" si="45"/>
        <v/>
      </c>
      <c r="B87" s="122" t="str">
        <f t="shared" ca="1" si="45"/>
        <v xml:space="preserve">  </v>
      </c>
      <c r="C87" s="123" t="str">
        <f t="shared" ca="1" si="45"/>
        <v/>
      </c>
      <c r="D87" s="124" t="str">
        <f t="shared" ca="1" si="45"/>
        <v/>
      </c>
      <c r="E87" s="125" t="str">
        <f t="shared" ca="1" si="45"/>
        <v/>
      </c>
      <c r="F87" s="126" t="str">
        <f t="shared" ca="1" si="45"/>
        <v/>
      </c>
      <c r="G87" s="126" t="str">
        <f t="shared" ca="1" si="45"/>
        <v/>
      </c>
      <c r="H87" s="126" t="str">
        <f t="shared" ca="1" si="45"/>
        <v/>
      </c>
      <c r="I87" s="126" t="str">
        <f t="shared" ca="1" si="45"/>
        <v/>
      </c>
      <c r="J87" s="126" t="str">
        <f t="shared" ca="1" si="45"/>
        <v/>
      </c>
      <c r="K87" s="126" t="str">
        <f t="shared" ca="1" si="45"/>
        <v/>
      </c>
      <c r="L87" s="126" t="str">
        <f t="shared" ca="1" si="45"/>
        <v/>
      </c>
      <c r="M87" s="126" t="str">
        <f t="shared" ca="1" si="45"/>
        <v/>
      </c>
      <c r="N87" s="126" t="str">
        <f t="shared" ca="1" si="45"/>
        <v/>
      </c>
      <c r="O87" s="127" t="str">
        <f t="shared" ca="1" si="45"/>
        <v/>
      </c>
      <c r="P87" s="126" t="str">
        <f t="shared" ca="1" si="53"/>
        <v/>
      </c>
      <c r="Q87" s="126" t="str">
        <f t="shared" ca="1" si="53"/>
        <v/>
      </c>
      <c r="R87" s="126" t="str">
        <f t="shared" ca="1" si="53"/>
        <v/>
      </c>
      <c r="S87" s="126" t="str">
        <f t="shared" ca="1" si="53"/>
        <v/>
      </c>
      <c r="T87" s="126" t="str">
        <f t="shared" ca="1" si="53"/>
        <v/>
      </c>
      <c r="U87" s="126" t="str">
        <f t="shared" ca="1" si="53"/>
        <v/>
      </c>
      <c r="V87" s="126" t="str">
        <f t="shared" ca="1" si="58"/>
        <v/>
      </c>
      <c r="W87" s="128" t="str">
        <f t="shared" ca="1" si="54"/>
        <v/>
      </c>
      <c r="X87" s="285" t="str">
        <f t="shared" ca="1" si="41"/>
        <v/>
      </c>
      <c r="Y87" s="107" t="str">
        <f t="shared" ca="1" si="59"/>
        <v/>
      </c>
      <c r="Z87" s="128" t="str">
        <f t="shared" ca="1" si="55"/>
        <v/>
      </c>
      <c r="AA87" s="285" t="str">
        <f t="shared" ca="1" si="33"/>
        <v/>
      </c>
      <c r="AB87" s="107" t="str">
        <f t="shared" ca="1" si="60"/>
        <v/>
      </c>
      <c r="AC87" s="128" t="str">
        <f t="shared" ca="1" si="46"/>
        <v/>
      </c>
      <c r="AD87" s="285" t="str">
        <f t="shared" ca="1" si="47"/>
        <v/>
      </c>
      <c r="AE87" s="107" t="str">
        <f t="shared" ca="1" si="48"/>
        <v/>
      </c>
      <c r="AF87" s="128" t="str">
        <f t="shared" ca="1" si="46"/>
        <v/>
      </c>
      <c r="AG87" s="285" t="str">
        <f t="shared" ca="1" si="49"/>
        <v/>
      </c>
      <c r="AH87" s="107" t="str">
        <f t="shared" ca="1" si="48"/>
        <v/>
      </c>
      <c r="AI87" s="128" t="str">
        <f t="shared" ca="1" si="46"/>
        <v/>
      </c>
      <c r="AJ87" s="285" t="str">
        <f t="shared" ca="1" si="50"/>
        <v/>
      </c>
      <c r="AK87" s="107" t="str">
        <f t="shared" ca="1" si="48"/>
        <v/>
      </c>
      <c r="AL87" s="128" t="str">
        <f t="shared" ca="1" si="46"/>
        <v/>
      </c>
      <c r="AM87" s="285" t="str">
        <f t="shared" ca="1" si="51"/>
        <v/>
      </c>
      <c r="AN87" s="107" t="str">
        <f t="shared" ca="1" si="48"/>
        <v/>
      </c>
      <c r="AO87" s="128" t="str">
        <f t="shared" ca="1" si="46"/>
        <v/>
      </c>
      <c r="AP87" s="285" t="str">
        <f t="shared" ca="1" si="52"/>
        <v/>
      </c>
      <c r="AQ87" s="107" t="str">
        <f t="shared" ca="1" si="48"/>
        <v/>
      </c>
      <c r="AR87" s="128" t="str">
        <f t="shared" ca="1" si="46"/>
        <v/>
      </c>
      <c r="AS87" s="285" t="str">
        <f t="shared" ca="1" si="43"/>
        <v/>
      </c>
      <c r="AT87" s="107" t="str">
        <f t="shared" ca="1" si="48"/>
        <v/>
      </c>
      <c r="AU87" s="281" t="str">
        <f t="shared" ca="1" si="57"/>
        <v/>
      </c>
      <c r="AV87" s="130"/>
      <c r="AW87" s="106"/>
    </row>
    <row r="88" spans="1:49" s="131" customFormat="1" ht="30" hidden="1" customHeight="1" outlineLevel="1" x14ac:dyDescent="0.25">
      <c r="A88" s="122" t="str">
        <f t="shared" ca="1" si="45"/>
        <v/>
      </c>
      <c r="B88" s="122" t="str">
        <f t="shared" ca="1" si="45"/>
        <v xml:space="preserve">  </v>
      </c>
      <c r="C88" s="123" t="str">
        <f t="shared" ca="1" si="45"/>
        <v/>
      </c>
      <c r="D88" s="124" t="str">
        <f t="shared" ca="1" si="45"/>
        <v/>
      </c>
      <c r="E88" s="125" t="str">
        <f t="shared" ca="1" si="45"/>
        <v/>
      </c>
      <c r="F88" s="126" t="str">
        <f t="shared" ca="1" si="45"/>
        <v/>
      </c>
      <c r="G88" s="126" t="str">
        <f t="shared" ca="1" si="45"/>
        <v/>
      </c>
      <c r="H88" s="126" t="str">
        <f t="shared" ca="1" si="45"/>
        <v/>
      </c>
      <c r="I88" s="126" t="str">
        <f t="shared" ca="1" si="45"/>
        <v/>
      </c>
      <c r="J88" s="126" t="str">
        <f t="shared" ca="1" si="45"/>
        <v/>
      </c>
      <c r="K88" s="126" t="str">
        <f t="shared" ca="1" si="45"/>
        <v/>
      </c>
      <c r="L88" s="126" t="str">
        <f t="shared" ca="1" si="45"/>
        <v/>
      </c>
      <c r="M88" s="126" t="str">
        <f t="shared" ca="1" si="45"/>
        <v/>
      </c>
      <c r="N88" s="126" t="str">
        <f t="shared" ca="1" si="45"/>
        <v/>
      </c>
      <c r="O88" s="127" t="str">
        <f t="shared" ca="1" si="45"/>
        <v/>
      </c>
      <c r="P88" s="126" t="str">
        <f t="shared" ca="1" si="53"/>
        <v/>
      </c>
      <c r="Q88" s="126" t="str">
        <f t="shared" ca="1" si="53"/>
        <v/>
      </c>
      <c r="R88" s="126" t="str">
        <f t="shared" ca="1" si="53"/>
        <v/>
      </c>
      <c r="S88" s="126" t="str">
        <f t="shared" ca="1" si="53"/>
        <v/>
      </c>
      <c r="T88" s="126" t="str">
        <f t="shared" ca="1" si="53"/>
        <v/>
      </c>
      <c r="U88" s="126" t="str">
        <f t="shared" ca="1" si="53"/>
        <v/>
      </c>
      <c r="V88" s="126" t="str">
        <f t="shared" ca="1" si="58"/>
        <v/>
      </c>
      <c r="W88" s="128" t="str">
        <f t="shared" ca="1" si="54"/>
        <v/>
      </c>
      <c r="X88" s="285" t="str">
        <f t="shared" ca="1" si="41"/>
        <v/>
      </c>
      <c r="Y88" s="107" t="str">
        <f t="shared" ca="1" si="59"/>
        <v/>
      </c>
      <c r="Z88" s="128" t="str">
        <f t="shared" ca="1" si="55"/>
        <v/>
      </c>
      <c r="AA88" s="285" t="str">
        <f t="shared" ca="1" si="33"/>
        <v/>
      </c>
      <c r="AB88" s="107" t="str">
        <f t="shared" ca="1" si="60"/>
        <v/>
      </c>
      <c r="AC88" s="128" t="str">
        <f t="shared" ca="1" si="46"/>
        <v/>
      </c>
      <c r="AD88" s="285" t="str">
        <f t="shared" ca="1" si="47"/>
        <v/>
      </c>
      <c r="AE88" s="107" t="str">
        <f t="shared" ca="1" si="48"/>
        <v/>
      </c>
      <c r="AF88" s="128" t="str">
        <f t="shared" ca="1" si="46"/>
        <v/>
      </c>
      <c r="AG88" s="285" t="str">
        <f t="shared" ca="1" si="49"/>
        <v/>
      </c>
      <c r="AH88" s="107" t="str">
        <f t="shared" ca="1" si="48"/>
        <v/>
      </c>
      <c r="AI88" s="128" t="str">
        <f t="shared" ca="1" si="46"/>
        <v/>
      </c>
      <c r="AJ88" s="285" t="str">
        <f t="shared" ca="1" si="50"/>
        <v/>
      </c>
      <c r="AK88" s="107" t="str">
        <f t="shared" ca="1" si="48"/>
        <v/>
      </c>
      <c r="AL88" s="128" t="str">
        <f t="shared" ca="1" si="46"/>
        <v/>
      </c>
      <c r="AM88" s="285" t="str">
        <f t="shared" ca="1" si="51"/>
        <v/>
      </c>
      <c r="AN88" s="107" t="str">
        <f t="shared" ca="1" si="48"/>
        <v/>
      </c>
      <c r="AO88" s="128" t="str">
        <f t="shared" ca="1" si="46"/>
        <v/>
      </c>
      <c r="AP88" s="285" t="str">
        <f t="shared" ca="1" si="52"/>
        <v/>
      </c>
      <c r="AQ88" s="107" t="str">
        <f t="shared" ca="1" si="48"/>
        <v/>
      </c>
      <c r="AR88" s="128" t="str">
        <f t="shared" ca="1" si="46"/>
        <v/>
      </c>
      <c r="AS88" s="285" t="str">
        <f t="shared" ca="1" si="43"/>
        <v/>
      </c>
      <c r="AT88" s="107" t="str">
        <f t="shared" ca="1" si="48"/>
        <v/>
      </c>
      <c r="AU88" s="281" t="str">
        <f t="shared" ca="1" si="57"/>
        <v/>
      </c>
      <c r="AV88" s="130"/>
      <c r="AW88" s="106"/>
    </row>
    <row r="89" spans="1:49" s="131" customFormat="1" ht="30" hidden="1" customHeight="1" outlineLevel="1" x14ac:dyDescent="0.25">
      <c r="A89" s="122" t="str">
        <f t="shared" ca="1" si="45"/>
        <v/>
      </c>
      <c r="B89" s="122" t="str">
        <f t="shared" ca="1" si="45"/>
        <v xml:space="preserve">  </v>
      </c>
      <c r="C89" s="123" t="str">
        <f t="shared" ca="1" si="45"/>
        <v/>
      </c>
      <c r="D89" s="124" t="str">
        <f t="shared" ca="1" si="45"/>
        <v/>
      </c>
      <c r="E89" s="125" t="str">
        <f t="shared" ca="1" si="45"/>
        <v/>
      </c>
      <c r="F89" s="126" t="str">
        <f t="shared" ca="1" si="45"/>
        <v/>
      </c>
      <c r="G89" s="126" t="str">
        <f t="shared" ca="1" si="45"/>
        <v/>
      </c>
      <c r="H89" s="126" t="str">
        <f t="shared" ca="1" si="45"/>
        <v/>
      </c>
      <c r="I89" s="126" t="str">
        <f t="shared" ca="1" si="45"/>
        <v/>
      </c>
      <c r="J89" s="126" t="str">
        <f t="shared" ca="1" si="45"/>
        <v/>
      </c>
      <c r="K89" s="126" t="str">
        <f t="shared" ca="1" si="45"/>
        <v/>
      </c>
      <c r="L89" s="126" t="str">
        <f t="shared" ca="1" si="45"/>
        <v/>
      </c>
      <c r="M89" s="126" t="str">
        <f t="shared" ca="1" si="45"/>
        <v/>
      </c>
      <c r="N89" s="126" t="str">
        <f t="shared" ca="1" si="45"/>
        <v/>
      </c>
      <c r="O89" s="127" t="str">
        <f t="shared" ca="1" si="45"/>
        <v/>
      </c>
      <c r="P89" s="126" t="str">
        <f t="shared" ca="1" si="53"/>
        <v/>
      </c>
      <c r="Q89" s="126" t="str">
        <f t="shared" ca="1" si="53"/>
        <v/>
      </c>
      <c r="R89" s="126" t="str">
        <f t="shared" ca="1" si="53"/>
        <v/>
      </c>
      <c r="S89" s="126" t="str">
        <f t="shared" ca="1" si="53"/>
        <v/>
      </c>
      <c r="T89" s="126" t="str">
        <f t="shared" ca="1" si="53"/>
        <v/>
      </c>
      <c r="U89" s="126" t="str">
        <f t="shared" ca="1" si="53"/>
        <v/>
      </c>
      <c r="V89" s="126" t="str">
        <f t="shared" ca="1" si="58"/>
        <v/>
      </c>
      <c r="W89" s="128" t="str">
        <f t="shared" ca="1" si="54"/>
        <v/>
      </c>
      <c r="X89" s="285" t="str">
        <f t="shared" ca="1" si="41"/>
        <v/>
      </c>
      <c r="Y89" s="107" t="str">
        <f t="shared" ca="1" si="59"/>
        <v/>
      </c>
      <c r="Z89" s="128" t="str">
        <f t="shared" ca="1" si="55"/>
        <v/>
      </c>
      <c r="AA89" s="285" t="str">
        <f t="shared" ca="1" si="33"/>
        <v/>
      </c>
      <c r="AB89" s="107" t="str">
        <f t="shared" ca="1" si="60"/>
        <v/>
      </c>
      <c r="AC89" s="128" t="str">
        <f t="shared" ca="1" si="46"/>
        <v/>
      </c>
      <c r="AD89" s="285" t="str">
        <f t="shared" ca="1" si="47"/>
        <v/>
      </c>
      <c r="AE89" s="107" t="str">
        <f t="shared" ca="1" si="48"/>
        <v/>
      </c>
      <c r="AF89" s="128" t="str">
        <f t="shared" ca="1" si="46"/>
        <v/>
      </c>
      <c r="AG89" s="285" t="str">
        <f t="shared" ca="1" si="49"/>
        <v/>
      </c>
      <c r="AH89" s="107" t="str">
        <f t="shared" ca="1" si="48"/>
        <v/>
      </c>
      <c r="AI89" s="128" t="str">
        <f t="shared" ca="1" si="46"/>
        <v/>
      </c>
      <c r="AJ89" s="285" t="str">
        <f t="shared" ca="1" si="50"/>
        <v/>
      </c>
      <c r="AK89" s="107" t="str">
        <f t="shared" ca="1" si="48"/>
        <v/>
      </c>
      <c r="AL89" s="128" t="str">
        <f t="shared" ca="1" si="46"/>
        <v/>
      </c>
      <c r="AM89" s="285" t="str">
        <f t="shared" ca="1" si="51"/>
        <v/>
      </c>
      <c r="AN89" s="107" t="str">
        <f t="shared" ca="1" si="48"/>
        <v/>
      </c>
      <c r="AO89" s="128" t="str">
        <f t="shared" ca="1" si="46"/>
        <v/>
      </c>
      <c r="AP89" s="285" t="str">
        <f t="shared" ca="1" si="52"/>
        <v/>
      </c>
      <c r="AQ89" s="107" t="str">
        <f t="shared" ca="1" si="48"/>
        <v/>
      </c>
      <c r="AR89" s="128" t="str">
        <f t="shared" ca="1" si="46"/>
        <v/>
      </c>
      <c r="AS89" s="285" t="str">
        <f t="shared" ca="1" si="43"/>
        <v/>
      </c>
      <c r="AT89" s="107" t="str">
        <f t="shared" ca="1" si="48"/>
        <v/>
      </c>
      <c r="AU89" s="281" t="str">
        <f t="shared" ca="1" si="57"/>
        <v/>
      </c>
      <c r="AV89" s="130"/>
      <c r="AW89" s="106"/>
    </row>
    <row r="90" spans="1:49" s="131" customFormat="1" ht="30" hidden="1" customHeight="1" outlineLevel="1" x14ac:dyDescent="0.25">
      <c r="A90" s="122" t="str">
        <f t="shared" ca="1" si="45"/>
        <v/>
      </c>
      <c r="B90" s="122" t="str">
        <f t="shared" ca="1" si="45"/>
        <v xml:space="preserve">  </v>
      </c>
      <c r="C90" s="123" t="str">
        <f t="shared" ca="1" si="45"/>
        <v/>
      </c>
      <c r="D90" s="124" t="str">
        <f t="shared" ca="1" si="45"/>
        <v/>
      </c>
      <c r="E90" s="125" t="str">
        <f t="shared" ca="1" si="45"/>
        <v/>
      </c>
      <c r="F90" s="126" t="str">
        <f t="shared" ca="1" si="45"/>
        <v/>
      </c>
      <c r="G90" s="126" t="str">
        <f t="shared" ca="1" si="45"/>
        <v/>
      </c>
      <c r="H90" s="126" t="str">
        <f t="shared" ca="1" si="45"/>
        <v/>
      </c>
      <c r="I90" s="126" t="str">
        <f t="shared" ca="1" si="45"/>
        <v/>
      </c>
      <c r="J90" s="126" t="str">
        <f t="shared" ca="1" si="45"/>
        <v/>
      </c>
      <c r="K90" s="126" t="str">
        <f t="shared" ca="1" si="45"/>
        <v/>
      </c>
      <c r="L90" s="126" t="str">
        <f t="shared" ca="1" si="45"/>
        <v/>
      </c>
      <c r="M90" s="126" t="str">
        <f t="shared" ca="1" si="45"/>
        <v/>
      </c>
      <c r="N90" s="126" t="str">
        <f t="shared" ca="1" si="45"/>
        <v/>
      </c>
      <c r="O90" s="127" t="str">
        <f t="shared" ca="1" si="45"/>
        <v/>
      </c>
      <c r="P90" s="126" t="str">
        <f t="shared" ca="1" si="53"/>
        <v/>
      </c>
      <c r="Q90" s="126" t="str">
        <f t="shared" ca="1" si="53"/>
        <v/>
      </c>
      <c r="R90" s="126" t="str">
        <f t="shared" ca="1" si="53"/>
        <v/>
      </c>
      <c r="S90" s="126" t="str">
        <f t="shared" ca="1" si="53"/>
        <v/>
      </c>
      <c r="T90" s="126" t="str">
        <f t="shared" ca="1" si="53"/>
        <v/>
      </c>
      <c r="U90" s="126" t="str">
        <f t="shared" ca="1" si="53"/>
        <v/>
      </c>
      <c r="V90" s="126" t="str">
        <f t="shared" ca="1" si="58"/>
        <v/>
      </c>
      <c r="W90" s="128" t="str">
        <f t="shared" ca="1" si="54"/>
        <v/>
      </c>
      <c r="X90" s="285" t="str">
        <f t="shared" ca="1" si="41"/>
        <v/>
      </c>
      <c r="Y90" s="107" t="str">
        <f t="shared" ca="1" si="59"/>
        <v/>
      </c>
      <c r="Z90" s="128" t="str">
        <f t="shared" ca="1" si="55"/>
        <v/>
      </c>
      <c r="AA90" s="285" t="str">
        <f t="shared" ca="1" si="33"/>
        <v/>
      </c>
      <c r="AB90" s="107" t="str">
        <f t="shared" ca="1" si="60"/>
        <v/>
      </c>
      <c r="AC90" s="128" t="str">
        <f t="shared" ca="1" si="46"/>
        <v/>
      </c>
      <c r="AD90" s="285" t="str">
        <f t="shared" ca="1" si="47"/>
        <v/>
      </c>
      <c r="AE90" s="107" t="str">
        <f t="shared" ca="1" si="48"/>
        <v/>
      </c>
      <c r="AF90" s="128" t="str">
        <f t="shared" ca="1" si="46"/>
        <v/>
      </c>
      <c r="AG90" s="285" t="str">
        <f t="shared" ca="1" si="49"/>
        <v/>
      </c>
      <c r="AH90" s="107" t="str">
        <f t="shared" ca="1" si="48"/>
        <v/>
      </c>
      <c r="AI90" s="128" t="str">
        <f t="shared" ca="1" si="46"/>
        <v/>
      </c>
      <c r="AJ90" s="285" t="str">
        <f t="shared" ca="1" si="50"/>
        <v/>
      </c>
      <c r="AK90" s="107" t="str">
        <f t="shared" ca="1" si="48"/>
        <v/>
      </c>
      <c r="AL90" s="128" t="str">
        <f t="shared" ca="1" si="46"/>
        <v/>
      </c>
      <c r="AM90" s="285" t="str">
        <f t="shared" ca="1" si="51"/>
        <v/>
      </c>
      <c r="AN90" s="107" t="str">
        <f t="shared" ca="1" si="48"/>
        <v/>
      </c>
      <c r="AO90" s="128" t="str">
        <f t="shared" ca="1" si="46"/>
        <v/>
      </c>
      <c r="AP90" s="285" t="str">
        <f t="shared" ca="1" si="52"/>
        <v/>
      </c>
      <c r="AQ90" s="107" t="str">
        <f t="shared" ca="1" si="48"/>
        <v/>
      </c>
      <c r="AR90" s="128" t="str">
        <f t="shared" ca="1" si="46"/>
        <v/>
      </c>
      <c r="AS90" s="285" t="str">
        <f t="shared" ca="1" si="43"/>
        <v/>
      </c>
      <c r="AT90" s="107" t="str">
        <f t="shared" ca="1" si="48"/>
        <v/>
      </c>
      <c r="AU90" s="281" t="str">
        <f t="shared" ca="1" si="57"/>
        <v/>
      </c>
      <c r="AV90" s="130"/>
      <c r="AW90" s="106"/>
    </row>
    <row r="91" spans="1:49" s="131" customFormat="1" ht="30" hidden="1" customHeight="1" outlineLevel="1" x14ac:dyDescent="0.25">
      <c r="A91" s="122" t="str">
        <f t="shared" ref="A91:O99" ca="1" si="61">IF(INDIRECT("Calc!R"&amp;ROW()&amp;"C"&amp;COLUMN(),0)=0,"",INDIRECT("Calc!R"&amp;ROW()&amp;"C"&amp;COLUMN(),0))</f>
        <v/>
      </c>
      <c r="B91" s="122" t="str">
        <f t="shared" ca="1" si="61"/>
        <v xml:space="preserve">  </v>
      </c>
      <c r="C91" s="123" t="str">
        <f t="shared" ca="1" si="61"/>
        <v/>
      </c>
      <c r="D91" s="124" t="str">
        <f t="shared" ca="1" si="61"/>
        <v/>
      </c>
      <c r="E91" s="125" t="str">
        <f t="shared" ca="1" si="61"/>
        <v/>
      </c>
      <c r="F91" s="126" t="str">
        <f t="shared" ca="1" si="61"/>
        <v/>
      </c>
      <c r="G91" s="126" t="str">
        <f t="shared" ca="1" si="61"/>
        <v/>
      </c>
      <c r="H91" s="126" t="str">
        <f t="shared" ca="1" si="61"/>
        <v/>
      </c>
      <c r="I91" s="126" t="str">
        <f t="shared" ca="1" si="61"/>
        <v/>
      </c>
      <c r="J91" s="126" t="str">
        <f t="shared" ca="1" si="61"/>
        <v/>
      </c>
      <c r="K91" s="126" t="str">
        <f t="shared" ca="1" si="61"/>
        <v/>
      </c>
      <c r="L91" s="126" t="str">
        <f t="shared" ca="1" si="61"/>
        <v/>
      </c>
      <c r="M91" s="126" t="str">
        <f t="shared" ca="1" si="61"/>
        <v/>
      </c>
      <c r="N91" s="126" t="str">
        <f t="shared" ca="1" si="61"/>
        <v/>
      </c>
      <c r="O91" s="127" t="str">
        <f t="shared" ca="1" si="61"/>
        <v/>
      </c>
      <c r="P91" s="126" t="str">
        <f t="shared" ca="1" si="53"/>
        <v/>
      </c>
      <c r="Q91" s="126" t="str">
        <f t="shared" ca="1" si="53"/>
        <v/>
      </c>
      <c r="R91" s="126" t="str">
        <f t="shared" ca="1" si="53"/>
        <v/>
      </c>
      <c r="S91" s="126" t="str">
        <f t="shared" ca="1" si="53"/>
        <v/>
      </c>
      <c r="T91" s="126" t="str">
        <f t="shared" ca="1" si="53"/>
        <v/>
      </c>
      <c r="U91" s="126" t="str">
        <f t="shared" ca="1" si="53"/>
        <v/>
      </c>
      <c r="V91" s="126" t="str">
        <f t="shared" ca="1" si="58"/>
        <v/>
      </c>
      <c r="W91" s="128" t="str">
        <f t="shared" ca="1" si="54"/>
        <v/>
      </c>
      <c r="X91" s="285" t="str">
        <f t="shared" ca="1" si="41"/>
        <v/>
      </c>
      <c r="Y91" s="107" t="str">
        <f t="shared" ca="1" si="59"/>
        <v/>
      </c>
      <c r="Z91" s="128" t="str">
        <f t="shared" ca="1" si="55"/>
        <v/>
      </c>
      <c r="AA91" s="285" t="str">
        <f t="shared" ca="1" si="33"/>
        <v/>
      </c>
      <c r="AB91" s="107" t="str">
        <f t="shared" ca="1" si="60"/>
        <v/>
      </c>
      <c r="AC91" s="128" t="str">
        <f t="shared" ca="1" si="46"/>
        <v/>
      </c>
      <c r="AD91" s="285" t="str">
        <f t="shared" ca="1" si="47"/>
        <v/>
      </c>
      <c r="AE91" s="107" t="str">
        <f t="shared" ca="1" si="48"/>
        <v/>
      </c>
      <c r="AF91" s="128" t="str">
        <f t="shared" ca="1" si="46"/>
        <v/>
      </c>
      <c r="AG91" s="285" t="str">
        <f t="shared" ca="1" si="49"/>
        <v/>
      </c>
      <c r="AH91" s="107" t="str">
        <f t="shared" ca="1" si="48"/>
        <v/>
      </c>
      <c r="AI91" s="128" t="str">
        <f t="shared" ca="1" si="46"/>
        <v/>
      </c>
      <c r="AJ91" s="285" t="str">
        <f t="shared" ca="1" si="50"/>
        <v/>
      </c>
      <c r="AK91" s="107" t="str">
        <f t="shared" ca="1" si="48"/>
        <v/>
      </c>
      <c r="AL91" s="128" t="str">
        <f t="shared" ca="1" si="46"/>
        <v/>
      </c>
      <c r="AM91" s="285" t="str">
        <f t="shared" ca="1" si="51"/>
        <v/>
      </c>
      <c r="AN91" s="107" t="str">
        <f t="shared" ca="1" si="48"/>
        <v/>
      </c>
      <c r="AO91" s="128" t="str">
        <f t="shared" ca="1" si="46"/>
        <v/>
      </c>
      <c r="AP91" s="285" t="str">
        <f t="shared" ca="1" si="52"/>
        <v/>
      </c>
      <c r="AQ91" s="107" t="str">
        <f t="shared" ca="1" si="48"/>
        <v/>
      </c>
      <c r="AR91" s="128" t="str">
        <f t="shared" ca="1" si="46"/>
        <v/>
      </c>
      <c r="AS91" s="285" t="str">
        <f t="shared" ca="1" si="43"/>
        <v/>
      </c>
      <c r="AT91" s="107" t="str">
        <f t="shared" ca="1" si="48"/>
        <v/>
      </c>
      <c r="AU91" s="281" t="str">
        <f t="shared" ca="1" si="57"/>
        <v/>
      </c>
      <c r="AV91" s="130"/>
      <c r="AW91" s="106"/>
    </row>
    <row r="92" spans="1:49" s="131" customFormat="1" ht="30" hidden="1" customHeight="1" outlineLevel="1" x14ac:dyDescent="0.25">
      <c r="A92" s="122" t="str">
        <f t="shared" ca="1" si="61"/>
        <v/>
      </c>
      <c r="B92" s="122" t="str">
        <f t="shared" ca="1" si="61"/>
        <v xml:space="preserve">  </v>
      </c>
      <c r="C92" s="123" t="str">
        <f t="shared" ca="1" si="61"/>
        <v/>
      </c>
      <c r="D92" s="124" t="str">
        <f t="shared" ca="1" si="61"/>
        <v/>
      </c>
      <c r="E92" s="125" t="str">
        <f t="shared" ca="1" si="61"/>
        <v/>
      </c>
      <c r="F92" s="126" t="str">
        <f t="shared" ca="1" si="61"/>
        <v/>
      </c>
      <c r="G92" s="126" t="str">
        <f t="shared" ca="1" si="61"/>
        <v/>
      </c>
      <c r="H92" s="126" t="str">
        <f t="shared" ca="1" si="61"/>
        <v/>
      </c>
      <c r="I92" s="126" t="str">
        <f t="shared" ca="1" si="61"/>
        <v/>
      </c>
      <c r="J92" s="126" t="str">
        <f t="shared" ca="1" si="61"/>
        <v/>
      </c>
      <c r="K92" s="126" t="str">
        <f t="shared" ca="1" si="61"/>
        <v/>
      </c>
      <c r="L92" s="126" t="str">
        <f t="shared" ca="1" si="61"/>
        <v/>
      </c>
      <c r="M92" s="126" t="str">
        <f t="shared" ca="1" si="61"/>
        <v/>
      </c>
      <c r="N92" s="126" t="str">
        <f t="shared" ca="1" si="61"/>
        <v/>
      </c>
      <c r="O92" s="127" t="str">
        <f t="shared" ca="1" si="61"/>
        <v/>
      </c>
      <c r="P92" s="126" t="str">
        <f t="shared" ca="1" si="53"/>
        <v/>
      </c>
      <c r="Q92" s="126" t="str">
        <f t="shared" ca="1" si="53"/>
        <v/>
      </c>
      <c r="R92" s="126" t="str">
        <f t="shared" ca="1" si="53"/>
        <v/>
      </c>
      <c r="S92" s="126" t="str">
        <f t="shared" ca="1" si="53"/>
        <v/>
      </c>
      <c r="T92" s="126" t="str">
        <f t="shared" ca="1" si="53"/>
        <v/>
      </c>
      <c r="U92" s="126" t="str">
        <f t="shared" ca="1" si="53"/>
        <v/>
      </c>
      <c r="V92" s="126" t="str">
        <f t="shared" ca="1" si="58"/>
        <v/>
      </c>
      <c r="W92" s="128" t="str">
        <f t="shared" ca="1" si="54"/>
        <v/>
      </c>
      <c r="X92" s="285" t="str">
        <f t="shared" ca="1" si="41"/>
        <v/>
      </c>
      <c r="Y92" s="107" t="str">
        <f t="shared" ca="1" si="59"/>
        <v/>
      </c>
      <c r="Z92" s="128" t="str">
        <f t="shared" ca="1" si="55"/>
        <v/>
      </c>
      <c r="AA92" s="285" t="str">
        <f t="shared" ca="1" si="33"/>
        <v/>
      </c>
      <c r="AB92" s="107" t="str">
        <f t="shared" ca="1" si="60"/>
        <v/>
      </c>
      <c r="AC92" s="128" t="str">
        <f t="shared" ref="AC92:AR100" ca="1" si="62">IF(INDIRECT("Calc!R"&amp;ROW()&amp;"C"&amp;COLUMN()+1,0)=0,"",INDIRECT("Calc!R"&amp;ROW()&amp;"C"&amp;COLUMN()+1,0))</f>
        <v/>
      </c>
      <c r="AD92" s="285" t="str">
        <f t="shared" ca="1" si="47"/>
        <v/>
      </c>
      <c r="AE92" s="107" t="str">
        <f t="shared" ref="AE92:AT98" ca="1" si="63">IF(INDIRECT("Calc!R"&amp;ROW()&amp;"C"&amp;COLUMN(),0)=0,"",INDIRECT("Calc!R"&amp;ROW()&amp;"C"&amp;COLUMN(),0))</f>
        <v/>
      </c>
      <c r="AF92" s="128" t="str">
        <f t="shared" ca="1" si="62"/>
        <v/>
      </c>
      <c r="AG92" s="285" t="str">
        <f t="shared" ca="1" si="49"/>
        <v/>
      </c>
      <c r="AH92" s="107" t="str">
        <f t="shared" ca="1" si="63"/>
        <v/>
      </c>
      <c r="AI92" s="128" t="str">
        <f t="shared" ca="1" si="62"/>
        <v/>
      </c>
      <c r="AJ92" s="285" t="str">
        <f t="shared" ca="1" si="50"/>
        <v/>
      </c>
      <c r="AK92" s="107" t="str">
        <f t="shared" ca="1" si="63"/>
        <v/>
      </c>
      <c r="AL92" s="128" t="str">
        <f t="shared" ca="1" si="62"/>
        <v/>
      </c>
      <c r="AM92" s="285" t="str">
        <f t="shared" ca="1" si="51"/>
        <v/>
      </c>
      <c r="AN92" s="107" t="str">
        <f t="shared" ca="1" si="63"/>
        <v/>
      </c>
      <c r="AO92" s="128" t="str">
        <f t="shared" ca="1" si="62"/>
        <v/>
      </c>
      <c r="AP92" s="285" t="str">
        <f t="shared" ca="1" si="52"/>
        <v/>
      </c>
      <c r="AQ92" s="107" t="str">
        <f t="shared" ca="1" si="63"/>
        <v/>
      </c>
      <c r="AR92" s="128" t="str">
        <f t="shared" ca="1" si="62"/>
        <v/>
      </c>
      <c r="AS92" s="285" t="str">
        <f t="shared" ca="1" si="43"/>
        <v/>
      </c>
      <c r="AT92" s="107" t="str">
        <f t="shared" ca="1" si="63"/>
        <v/>
      </c>
      <c r="AU92" s="281" t="str">
        <f t="shared" ca="1" si="57"/>
        <v/>
      </c>
      <c r="AV92" s="130"/>
      <c r="AW92" s="106"/>
    </row>
    <row r="93" spans="1:49" s="131" customFormat="1" ht="30" hidden="1" customHeight="1" outlineLevel="1" x14ac:dyDescent="0.25">
      <c r="A93" s="122" t="str">
        <f t="shared" ca="1" si="61"/>
        <v/>
      </c>
      <c r="B93" s="122" t="str">
        <f t="shared" ca="1" si="61"/>
        <v xml:space="preserve">  </v>
      </c>
      <c r="C93" s="123" t="str">
        <f t="shared" ca="1" si="61"/>
        <v/>
      </c>
      <c r="D93" s="124" t="str">
        <f t="shared" ca="1" si="61"/>
        <v/>
      </c>
      <c r="E93" s="125" t="str">
        <f t="shared" ca="1" si="61"/>
        <v/>
      </c>
      <c r="F93" s="126" t="str">
        <f t="shared" ca="1" si="61"/>
        <v/>
      </c>
      <c r="G93" s="126" t="str">
        <f t="shared" ca="1" si="61"/>
        <v/>
      </c>
      <c r="H93" s="126" t="str">
        <f t="shared" ca="1" si="61"/>
        <v/>
      </c>
      <c r="I93" s="126" t="str">
        <f t="shared" ca="1" si="61"/>
        <v/>
      </c>
      <c r="J93" s="126" t="str">
        <f t="shared" ca="1" si="61"/>
        <v/>
      </c>
      <c r="K93" s="126" t="str">
        <f t="shared" ca="1" si="61"/>
        <v/>
      </c>
      <c r="L93" s="126" t="str">
        <f t="shared" ca="1" si="61"/>
        <v/>
      </c>
      <c r="M93" s="126" t="str">
        <f t="shared" ca="1" si="61"/>
        <v/>
      </c>
      <c r="N93" s="126" t="str">
        <f t="shared" ca="1" si="61"/>
        <v/>
      </c>
      <c r="O93" s="127" t="str">
        <f t="shared" ca="1" si="61"/>
        <v/>
      </c>
      <c r="P93" s="126" t="str">
        <f t="shared" ref="P93:U100" ca="1" si="64">IF(INDIRECT("Calc!R"&amp;ROW()&amp;"C"&amp;COLUMN()+32,0)=0,"",INDIRECT("Calc!R"&amp;ROW()&amp;"C"&amp;COLUMN()+32,0))</f>
        <v/>
      </c>
      <c r="Q93" s="126" t="str">
        <f t="shared" ca="1" si="64"/>
        <v/>
      </c>
      <c r="R93" s="126" t="str">
        <f t="shared" ca="1" si="64"/>
        <v/>
      </c>
      <c r="S93" s="126" t="str">
        <f t="shared" ca="1" si="64"/>
        <v/>
      </c>
      <c r="T93" s="126" t="str">
        <f t="shared" ca="1" si="64"/>
        <v/>
      </c>
      <c r="U93" s="126" t="str">
        <f t="shared" ca="1" si="64"/>
        <v/>
      </c>
      <c r="V93" s="126" t="str">
        <f t="shared" ca="1" si="58"/>
        <v/>
      </c>
      <c r="W93" s="128" t="str">
        <f t="shared" ca="1" si="54"/>
        <v/>
      </c>
      <c r="X93" s="285" t="str">
        <f t="shared" ca="1" si="41"/>
        <v/>
      </c>
      <c r="Y93" s="107" t="str">
        <f t="shared" ca="1" si="59"/>
        <v/>
      </c>
      <c r="Z93" s="128" t="str">
        <f t="shared" ca="1" si="55"/>
        <v/>
      </c>
      <c r="AA93" s="285" t="str">
        <f t="shared" ca="1" si="33"/>
        <v/>
      </c>
      <c r="AB93" s="107" t="str">
        <f t="shared" ca="1" si="60"/>
        <v/>
      </c>
      <c r="AC93" s="128" t="str">
        <f t="shared" ca="1" si="62"/>
        <v/>
      </c>
      <c r="AD93" s="285" t="str">
        <f t="shared" ca="1" si="47"/>
        <v/>
      </c>
      <c r="AE93" s="107" t="str">
        <f t="shared" ca="1" si="63"/>
        <v/>
      </c>
      <c r="AF93" s="128" t="str">
        <f t="shared" ca="1" si="62"/>
        <v/>
      </c>
      <c r="AG93" s="285" t="str">
        <f t="shared" ca="1" si="49"/>
        <v/>
      </c>
      <c r="AH93" s="107" t="str">
        <f t="shared" ca="1" si="63"/>
        <v/>
      </c>
      <c r="AI93" s="128" t="str">
        <f t="shared" ca="1" si="62"/>
        <v/>
      </c>
      <c r="AJ93" s="285" t="str">
        <f t="shared" ca="1" si="50"/>
        <v/>
      </c>
      <c r="AK93" s="107" t="str">
        <f t="shared" ca="1" si="63"/>
        <v/>
      </c>
      <c r="AL93" s="128" t="str">
        <f t="shared" ca="1" si="62"/>
        <v/>
      </c>
      <c r="AM93" s="285" t="str">
        <f t="shared" ca="1" si="51"/>
        <v/>
      </c>
      <c r="AN93" s="107" t="str">
        <f t="shared" ca="1" si="63"/>
        <v/>
      </c>
      <c r="AO93" s="128" t="str">
        <f t="shared" ca="1" si="62"/>
        <v/>
      </c>
      <c r="AP93" s="285" t="str">
        <f t="shared" ca="1" si="52"/>
        <v/>
      </c>
      <c r="AQ93" s="107" t="str">
        <f t="shared" ca="1" si="63"/>
        <v/>
      </c>
      <c r="AR93" s="128" t="str">
        <f t="shared" ca="1" si="62"/>
        <v/>
      </c>
      <c r="AS93" s="285" t="str">
        <f t="shared" ca="1" si="43"/>
        <v/>
      </c>
      <c r="AT93" s="107" t="str">
        <f t="shared" ca="1" si="63"/>
        <v/>
      </c>
      <c r="AU93" s="281" t="str">
        <f t="shared" ca="1" si="57"/>
        <v/>
      </c>
      <c r="AV93" s="130"/>
      <c r="AW93" s="106"/>
    </row>
    <row r="94" spans="1:49" s="131" customFormat="1" ht="30" hidden="1" customHeight="1" outlineLevel="1" x14ac:dyDescent="0.25">
      <c r="A94" s="122" t="str">
        <f t="shared" ca="1" si="61"/>
        <v/>
      </c>
      <c r="B94" s="122" t="str">
        <f t="shared" ca="1" si="61"/>
        <v xml:space="preserve">  </v>
      </c>
      <c r="C94" s="123" t="str">
        <f t="shared" ca="1" si="61"/>
        <v/>
      </c>
      <c r="D94" s="124" t="str">
        <f t="shared" ca="1" si="61"/>
        <v/>
      </c>
      <c r="E94" s="125" t="str">
        <f t="shared" ca="1" si="61"/>
        <v/>
      </c>
      <c r="F94" s="126" t="str">
        <f t="shared" ca="1" si="61"/>
        <v/>
      </c>
      <c r="G94" s="126" t="str">
        <f t="shared" ca="1" si="61"/>
        <v/>
      </c>
      <c r="H94" s="126" t="str">
        <f t="shared" ca="1" si="61"/>
        <v/>
      </c>
      <c r="I94" s="126" t="str">
        <f t="shared" ca="1" si="61"/>
        <v/>
      </c>
      <c r="J94" s="126" t="str">
        <f t="shared" ca="1" si="61"/>
        <v/>
      </c>
      <c r="K94" s="126" t="str">
        <f t="shared" ca="1" si="61"/>
        <v/>
      </c>
      <c r="L94" s="126" t="str">
        <f t="shared" ca="1" si="61"/>
        <v/>
      </c>
      <c r="M94" s="126" t="str">
        <f t="shared" ca="1" si="61"/>
        <v/>
      </c>
      <c r="N94" s="126" t="str">
        <f t="shared" ca="1" si="61"/>
        <v/>
      </c>
      <c r="O94" s="127" t="str">
        <f t="shared" ca="1" si="61"/>
        <v/>
      </c>
      <c r="P94" s="126" t="str">
        <f t="shared" ca="1" si="64"/>
        <v/>
      </c>
      <c r="Q94" s="126" t="str">
        <f t="shared" ca="1" si="64"/>
        <v/>
      </c>
      <c r="R94" s="126" t="str">
        <f t="shared" ca="1" si="64"/>
        <v/>
      </c>
      <c r="S94" s="126" t="str">
        <f t="shared" ca="1" si="64"/>
        <v/>
      </c>
      <c r="T94" s="126" t="str">
        <f t="shared" ca="1" si="64"/>
        <v/>
      </c>
      <c r="U94" s="126" t="str">
        <f t="shared" ca="1" si="64"/>
        <v/>
      </c>
      <c r="V94" s="126" t="str">
        <f t="shared" ca="1" si="58"/>
        <v/>
      </c>
      <c r="W94" s="128" t="str">
        <f t="shared" ca="1" si="54"/>
        <v/>
      </c>
      <c r="X94" s="285" t="str">
        <f t="shared" ca="1" si="41"/>
        <v/>
      </c>
      <c r="Y94" s="107" t="str">
        <f t="shared" ca="1" si="59"/>
        <v/>
      </c>
      <c r="Z94" s="128" t="str">
        <f t="shared" ca="1" si="55"/>
        <v/>
      </c>
      <c r="AA94" s="285" t="str">
        <f t="shared" ca="1" si="33"/>
        <v/>
      </c>
      <c r="AB94" s="107" t="str">
        <f t="shared" ca="1" si="60"/>
        <v/>
      </c>
      <c r="AC94" s="128" t="str">
        <f t="shared" ca="1" si="62"/>
        <v/>
      </c>
      <c r="AD94" s="285" t="str">
        <f t="shared" ca="1" si="47"/>
        <v/>
      </c>
      <c r="AE94" s="107" t="str">
        <f t="shared" ca="1" si="63"/>
        <v/>
      </c>
      <c r="AF94" s="128" t="str">
        <f t="shared" ca="1" si="62"/>
        <v/>
      </c>
      <c r="AG94" s="285" t="str">
        <f t="shared" ca="1" si="49"/>
        <v/>
      </c>
      <c r="AH94" s="107" t="str">
        <f t="shared" ca="1" si="63"/>
        <v/>
      </c>
      <c r="AI94" s="128" t="str">
        <f t="shared" ca="1" si="62"/>
        <v/>
      </c>
      <c r="AJ94" s="285" t="str">
        <f t="shared" ca="1" si="50"/>
        <v/>
      </c>
      <c r="AK94" s="107" t="str">
        <f t="shared" ca="1" si="63"/>
        <v/>
      </c>
      <c r="AL94" s="128" t="str">
        <f t="shared" ca="1" si="62"/>
        <v/>
      </c>
      <c r="AM94" s="285" t="str">
        <f t="shared" ca="1" si="51"/>
        <v/>
      </c>
      <c r="AN94" s="107" t="str">
        <f t="shared" ca="1" si="63"/>
        <v/>
      </c>
      <c r="AO94" s="128" t="str">
        <f t="shared" ca="1" si="62"/>
        <v/>
      </c>
      <c r="AP94" s="285" t="str">
        <f t="shared" ca="1" si="52"/>
        <v/>
      </c>
      <c r="AQ94" s="107" t="str">
        <f t="shared" ca="1" si="63"/>
        <v/>
      </c>
      <c r="AR94" s="128" t="str">
        <f t="shared" ca="1" si="62"/>
        <v/>
      </c>
      <c r="AS94" s="285" t="str">
        <f t="shared" ca="1" si="43"/>
        <v/>
      </c>
      <c r="AT94" s="107" t="str">
        <f t="shared" ca="1" si="63"/>
        <v/>
      </c>
      <c r="AU94" s="281" t="str">
        <f t="shared" ca="1" si="57"/>
        <v/>
      </c>
      <c r="AV94" s="130"/>
      <c r="AW94" s="106"/>
    </row>
    <row r="95" spans="1:49" s="131" customFormat="1" ht="30" hidden="1" customHeight="1" outlineLevel="1" x14ac:dyDescent="0.25">
      <c r="A95" s="122" t="str">
        <f t="shared" ca="1" si="61"/>
        <v/>
      </c>
      <c r="B95" s="122" t="str">
        <f t="shared" ca="1" si="61"/>
        <v xml:space="preserve">  </v>
      </c>
      <c r="C95" s="123" t="str">
        <f t="shared" ca="1" si="61"/>
        <v/>
      </c>
      <c r="D95" s="124" t="str">
        <f t="shared" ca="1" si="61"/>
        <v/>
      </c>
      <c r="E95" s="125" t="str">
        <f t="shared" ca="1" si="61"/>
        <v/>
      </c>
      <c r="F95" s="126" t="str">
        <f t="shared" ca="1" si="61"/>
        <v/>
      </c>
      <c r="G95" s="126" t="str">
        <f t="shared" ca="1" si="61"/>
        <v/>
      </c>
      <c r="H95" s="126" t="str">
        <f t="shared" ca="1" si="61"/>
        <v/>
      </c>
      <c r="I95" s="126" t="str">
        <f t="shared" ca="1" si="61"/>
        <v/>
      </c>
      <c r="J95" s="126" t="str">
        <f t="shared" ca="1" si="61"/>
        <v/>
      </c>
      <c r="K95" s="126" t="str">
        <f t="shared" ca="1" si="61"/>
        <v/>
      </c>
      <c r="L95" s="126" t="str">
        <f t="shared" ca="1" si="61"/>
        <v/>
      </c>
      <c r="M95" s="126" t="str">
        <f t="shared" ca="1" si="61"/>
        <v/>
      </c>
      <c r="N95" s="126" t="str">
        <f t="shared" ca="1" si="61"/>
        <v/>
      </c>
      <c r="O95" s="127" t="str">
        <f t="shared" ca="1" si="61"/>
        <v/>
      </c>
      <c r="P95" s="126" t="str">
        <f t="shared" ca="1" si="64"/>
        <v/>
      </c>
      <c r="Q95" s="126" t="str">
        <f t="shared" ca="1" si="64"/>
        <v/>
      </c>
      <c r="R95" s="126" t="str">
        <f t="shared" ca="1" si="64"/>
        <v/>
      </c>
      <c r="S95" s="126" t="str">
        <f t="shared" ca="1" si="64"/>
        <v/>
      </c>
      <c r="T95" s="126" t="str">
        <f t="shared" ca="1" si="64"/>
        <v/>
      </c>
      <c r="U95" s="126" t="str">
        <f t="shared" ca="1" si="64"/>
        <v/>
      </c>
      <c r="V95" s="126" t="str">
        <f t="shared" ca="1" si="58"/>
        <v/>
      </c>
      <c r="W95" s="128" t="str">
        <f t="shared" ca="1" si="54"/>
        <v/>
      </c>
      <c r="X95" s="285" t="str">
        <f t="shared" ca="1" si="41"/>
        <v/>
      </c>
      <c r="Y95" s="107" t="str">
        <f t="shared" ca="1" si="59"/>
        <v/>
      </c>
      <c r="Z95" s="128" t="str">
        <f t="shared" ca="1" si="55"/>
        <v/>
      </c>
      <c r="AA95" s="285" t="str">
        <f t="shared" ca="1" si="33"/>
        <v/>
      </c>
      <c r="AB95" s="107" t="str">
        <f t="shared" ca="1" si="60"/>
        <v/>
      </c>
      <c r="AC95" s="128" t="str">
        <f t="shared" ca="1" si="62"/>
        <v/>
      </c>
      <c r="AD95" s="285" t="str">
        <f t="shared" ca="1" si="47"/>
        <v/>
      </c>
      <c r="AE95" s="107" t="str">
        <f t="shared" ca="1" si="63"/>
        <v/>
      </c>
      <c r="AF95" s="128" t="str">
        <f t="shared" ca="1" si="62"/>
        <v/>
      </c>
      <c r="AG95" s="285" t="str">
        <f t="shared" ca="1" si="49"/>
        <v/>
      </c>
      <c r="AH95" s="107" t="str">
        <f t="shared" ca="1" si="63"/>
        <v/>
      </c>
      <c r="AI95" s="128" t="str">
        <f t="shared" ca="1" si="62"/>
        <v/>
      </c>
      <c r="AJ95" s="285" t="str">
        <f t="shared" ca="1" si="50"/>
        <v/>
      </c>
      <c r="AK95" s="107" t="str">
        <f t="shared" ca="1" si="63"/>
        <v/>
      </c>
      <c r="AL95" s="128" t="str">
        <f t="shared" ca="1" si="62"/>
        <v/>
      </c>
      <c r="AM95" s="285" t="str">
        <f t="shared" ca="1" si="51"/>
        <v/>
      </c>
      <c r="AN95" s="107" t="str">
        <f t="shared" ca="1" si="63"/>
        <v/>
      </c>
      <c r="AO95" s="128" t="str">
        <f t="shared" ca="1" si="62"/>
        <v/>
      </c>
      <c r="AP95" s="285" t="str">
        <f t="shared" ca="1" si="52"/>
        <v/>
      </c>
      <c r="AQ95" s="107" t="str">
        <f t="shared" ca="1" si="63"/>
        <v/>
      </c>
      <c r="AR95" s="128" t="str">
        <f t="shared" ca="1" si="62"/>
        <v/>
      </c>
      <c r="AS95" s="285" t="str">
        <f t="shared" ca="1" si="43"/>
        <v/>
      </c>
      <c r="AT95" s="107" t="str">
        <f t="shared" ca="1" si="63"/>
        <v/>
      </c>
      <c r="AU95" s="281" t="str">
        <f t="shared" ca="1" si="57"/>
        <v/>
      </c>
      <c r="AV95" s="130"/>
      <c r="AW95" s="106"/>
    </row>
    <row r="96" spans="1:49" s="131" customFormat="1" ht="30" hidden="1" customHeight="1" outlineLevel="1" x14ac:dyDescent="0.25">
      <c r="A96" s="122" t="str">
        <f t="shared" ca="1" si="61"/>
        <v/>
      </c>
      <c r="B96" s="122" t="str">
        <f t="shared" ca="1" si="61"/>
        <v xml:space="preserve">  </v>
      </c>
      <c r="C96" s="123" t="str">
        <f t="shared" ca="1" si="61"/>
        <v/>
      </c>
      <c r="D96" s="124" t="str">
        <f t="shared" ca="1" si="61"/>
        <v/>
      </c>
      <c r="E96" s="125" t="str">
        <f t="shared" ca="1" si="61"/>
        <v/>
      </c>
      <c r="F96" s="126" t="str">
        <f t="shared" ca="1" si="61"/>
        <v/>
      </c>
      <c r="G96" s="126" t="str">
        <f t="shared" ca="1" si="61"/>
        <v/>
      </c>
      <c r="H96" s="126" t="str">
        <f t="shared" ca="1" si="61"/>
        <v/>
      </c>
      <c r="I96" s="126" t="str">
        <f t="shared" ca="1" si="61"/>
        <v/>
      </c>
      <c r="J96" s="126" t="str">
        <f t="shared" ca="1" si="61"/>
        <v/>
      </c>
      <c r="K96" s="126" t="str">
        <f t="shared" ca="1" si="61"/>
        <v/>
      </c>
      <c r="L96" s="126" t="str">
        <f t="shared" ca="1" si="61"/>
        <v/>
      </c>
      <c r="M96" s="126" t="str">
        <f t="shared" ca="1" si="61"/>
        <v/>
      </c>
      <c r="N96" s="126" t="str">
        <f t="shared" ca="1" si="61"/>
        <v/>
      </c>
      <c r="O96" s="127" t="str">
        <f t="shared" ca="1" si="61"/>
        <v/>
      </c>
      <c r="P96" s="126" t="str">
        <f t="shared" ca="1" si="64"/>
        <v/>
      </c>
      <c r="Q96" s="126" t="str">
        <f t="shared" ca="1" si="64"/>
        <v/>
      </c>
      <c r="R96" s="126" t="str">
        <f t="shared" ca="1" si="64"/>
        <v/>
      </c>
      <c r="S96" s="126" t="str">
        <f t="shared" ca="1" si="64"/>
        <v/>
      </c>
      <c r="T96" s="126" t="str">
        <f t="shared" ca="1" si="64"/>
        <v/>
      </c>
      <c r="U96" s="126" t="str">
        <f t="shared" ca="1" si="64"/>
        <v/>
      </c>
      <c r="V96" s="126" t="str">
        <f t="shared" ca="1" si="58"/>
        <v/>
      </c>
      <c r="W96" s="128" t="str">
        <f t="shared" ca="1" si="54"/>
        <v/>
      </c>
      <c r="X96" s="285" t="str">
        <f t="shared" ca="1" si="41"/>
        <v/>
      </c>
      <c r="Y96" s="107" t="str">
        <f t="shared" ca="1" si="59"/>
        <v/>
      </c>
      <c r="Z96" s="128" t="str">
        <f t="shared" ca="1" si="55"/>
        <v/>
      </c>
      <c r="AA96" s="285" t="str">
        <f t="shared" ca="1" si="33"/>
        <v/>
      </c>
      <c r="AB96" s="107" t="str">
        <f t="shared" ca="1" si="60"/>
        <v/>
      </c>
      <c r="AC96" s="128" t="str">
        <f t="shared" ca="1" si="62"/>
        <v/>
      </c>
      <c r="AD96" s="285" t="str">
        <f t="shared" ca="1" si="47"/>
        <v/>
      </c>
      <c r="AE96" s="107" t="str">
        <f t="shared" ca="1" si="63"/>
        <v/>
      </c>
      <c r="AF96" s="128" t="str">
        <f t="shared" ca="1" si="62"/>
        <v/>
      </c>
      <c r="AG96" s="285" t="str">
        <f t="shared" ca="1" si="49"/>
        <v/>
      </c>
      <c r="AH96" s="107" t="str">
        <f t="shared" ca="1" si="63"/>
        <v/>
      </c>
      <c r="AI96" s="128" t="str">
        <f t="shared" ca="1" si="62"/>
        <v/>
      </c>
      <c r="AJ96" s="285" t="str">
        <f t="shared" ca="1" si="50"/>
        <v/>
      </c>
      <c r="AK96" s="107" t="str">
        <f t="shared" ca="1" si="63"/>
        <v/>
      </c>
      <c r="AL96" s="128" t="str">
        <f t="shared" ca="1" si="62"/>
        <v/>
      </c>
      <c r="AM96" s="285" t="str">
        <f t="shared" ca="1" si="51"/>
        <v/>
      </c>
      <c r="AN96" s="107" t="str">
        <f t="shared" ca="1" si="63"/>
        <v/>
      </c>
      <c r="AO96" s="128" t="str">
        <f t="shared" ca="1" si="62"/>
        <v/>
      </c>
      <c r="AP96" s="285" t="str">
        <f t="shared" ca="1" si="52"/>
        <v/>
      </c>
      <c r="AQ96" s="107" t="str">
        <f t="shared" ca="1" si="63"/>
        <v/>
      </c>
      <c r="AR96" s="128" t="str">
        <f t="shared" ca="1" si="62"/>
        <v/>
      </c>
      <c r="AS96" s="285" t="str">
        <f t="shared" ca="1" si="43"/>
        <v/>
      </c>
      <c r="AT96" s="107" t="str">
        <f t="shared" ca="1" si="63"/>
        <v/>
      </c>
      <c r="AU96" s="281" t="str">
        <f t="shared" ca="1" si="57"/>
        <v/>
      </c>
      <c r="AV96" s="130"/>
      <c r="AW96" s="106"/>
    </row>
    <row r="97" spans="1:49" s="131" customFormat="1" ht="30" hidden="1" customHeight="1" outlineLevel="1" x14ac:dyDescent="0.25">
      <c r="A97" s="122" t="str">
        <f t="shared" ca="1" si="61"/>
        <v/>
      </c>
      <c r="B97" s="122" t="str">
        <f t="shared" ca="1" si="61"/>
        <v xml:space="preserve">  </v>
      </c>
      <c r="C97" s="123" t="str">
        <f t="shared" ca="1" si="61"/>
        <v/>
      </c>
      <c r="D97" s="124" t="str">
        <f t="shared" ca="1" si="61"/>
        <v/>
      </c>
      <c r="E97" s="125" t="str">
        <f t="shared" ca="1" si="61"/>
        <v/>
      </c>
      <c r="F97" s="126" t="str">
        <f t="shared" ca="1" si="61"/>
        <v/>
      </c>
      <c r="G97" s="126" t="str">
        <f t="shared" ca="1" si="61"/>
        <v/>
      </c>
      <c r="H97" s="126" t="str">
        <f t="shared" ca="1" si="61"/>
        <v/>
      </c>
      <c r="I97" s="126" t="str">
        <f t="shared" ca="1" si="61"/>
        <v/>
      </c>
      <c r="J97" s="126" t="str">
        <f t="shared" ca="1" si="61"/>
        <v/>
      </c>
      <c r="K97" s="126" t="str">
        <f t="shared" ca="1" si="61"/>
        <v/>
      </c>
      <c r="L97" s="126" t="str">
        <f t="shared" ca="1" si="61"/>
        <v/>
      </c>
      <c r="M97" s="126" t="str">
        <f t="shared" ca="1" si="61"/>
        <v/>
      </c>
      <c r="N97" s="126" t="str">
        <f t="shared" ca="1" si="61"/>
        <v/>
      </c>
      <c r="O97" s="127" t="str">
        <f t="shared" ca="1" si="61"/>
        <v/>
      </c>
      <c r="P97" s="126" t="str">
        <f t="shared" ca="1" si="64"/>
        <v/>
      </c>
      <c r="Q97" s="126" t="str">
        <f t="shared" ca="1" si="64"/>
        <v/>
      </c>
      <c r="R97" s="126" t="str">
        <f t="shared" ca="1" si="64"/>
        <v/>
      </c>
      <c r="S97" s="126" t="str">
        <f t="shared" ca="1" si="64"/>
        <v/>
      </c>
      <c r="T97" s="126" t="str">
        <f t="shared" ca="1" si="64"/>
        <v/>
      </c>
      <c r="U97" s="126" t="str">
        <f t="shared" ca="1" si="64"/>
        <v/>
      </c>
      <c r="V97" s="126" t="str">
        <f t="shared" ca="1" si="58"/>
        <v/>
      </c>
      <c r="W97" s="128" t="str">
        <f t="shared" ca="1" si="54"/>
        <v/>
      </c>
      <c r="X97" s="285" t="str">
        <f t="shared" ca="1" si="41"/>
        <v/>
      </c>
      <c r="Y97" s="107" t="str">
        <f t="shared" ca="1" si="59"/>
        <v/>
      </c>
      <c r="Z97" s="128" t="str">
        <f t="shared" ca="1" si="55"/>
        <v/>
      </c>
      <c r="AA97" s="285" t="str">
        <f t="shared" ca="1" si="33"/>
        <v/>
      </c>
      <c r="AB97" s="107" t="str">
        <f t="shared" ca="1" si="60"/>
        <v/>
      </c>
      <c r="AC97" s="128" t="str">
        <f t="shared" ca="1" si="62"/>
        <v/>
      </c>
      <c r="AD97" s="285" t="str">
        <f t="shared" ca="1" si="47"/>
        <v/>
      </c>
      <c r="AE97" s="107" t="str">
        <f t="shared" ca="1" si="63"/>
        <v/>
      </c>
      <c r="AF97" s="128" t="str">
        <f t="shared" ca="1" si="62"/>
        <v/>
      </c>
      <c r="AG97" s="285" t="str">
        <f t="shared" ca="1" si="49"/>
        <v/>
      </c>
      <c r="AH97" s="107" t="str">
        <f t="shared" ca="1" si="63"/>
        <v/>
      </c>
      <c r="AI97" s="128" t="str">
        <f t="shared" ca="1" si="62"/>
        <v/>
      </c>
      <c r="AJ97" s="285" t="str">
        <f t="shared" ca="1" si="50"/>
        <v/>
      </c>
      <c r="AK97" s="107" t="str">
        <f t="shared" ca="1" si="63"/>
        <v/>
      </c>
      <c r="AL97" s="128" t="str">
        <f t="shared" ca="1" si="62"/>
        <v/>
      </c>
      <c r="AM97" s="285" t="str">
        <f t="shared" ca="1" si="51"/>
        <v/>
      </c>
      <c r="AN97" s="107" t="str">
        <f t="shared" ca="1" si="63"/>
        <v/>
      </c>
      <c r="AO97" s="128" t="str">
        <f t="shared" ca="1" si="62"/>
        <v/>
      </c>
      <c r="AP97" s="285" t="str">
        <f t="shared" ca="1" si="52"/>
        <v/>
      </c>
      <c r="AQ97" s="107" t="str">
        <f t="shared" ca="1" si="63"/>
        <v/>
      </c>
      <c r="AR97" s="128" t="str">
        <f t="shared" ca="1" si="62"/>
        <v/>
      </c>
      <c r="AS97" s="285" t="str">
        <f t="shared" ca="1" si="43"/>
        <v/>
      </c>
      <c r="AT97" s="107" t="str">
        <f t="shared" ca="1" si="63"/>
        <v/>
      </c>
      <c r="AU97" s="281" t="str">
        <f t="shared" ca="1" si="57"/>
        <v/>
      </c>
      <c r="AV97" s="130"/>
      <c r="AW97" s="106"/>
    </row>
    <row r="98" spans="1:49" s="131" customFormat="1" ht="30" hidden="1" customHeight="1" outlineLevel="1" x14ac:dyDescent="0.25">
      <c r="A98" s="122" t="str">
        <f t="shared" ca="1" si="61"/>
        <v/>
      </c>
      <c r="B98" s="122" t="str">
        <f t="shared" ca="1" si="61"/>
        <v xml:space="preserve">  </v>
      </c>
      <c r="C98" s="123" t="str">
        <f t="shared" ca="1" si="61"/>
        <v/>
      </c>
      <c r="D98" s="124" t="str">
        <f t="shared" ca="1" si="61"/>
        <v/>
      </c>
      <c r="E98" s="125" t="str">
        <f t="shared" ca="1" si="61"/>
        <v/>
      </c>
      <c r="F98" s="126" t="str">
        <f t="shared" ca="1" si="61"/>
        <v/>
      </c>
      <c r="G98" s="126" t="str">
        <f t="shared" ca="1" si="61"/>
        <v/>
      </c>
      <c r="H98" s="126" t="str">
        <f t="shared" ca="1" si="61"/>
        <v/>
      </c>
      <c r="I98" s="126" t="str">
        <f t="shared" ca="1" si="61"/>
        <v/>
      </c>
      <c r="J98" s="126" t="str">
        <f t="shared" ca="1" si="61"/>
        <v/>
      </c>
      <c r="K98" s="126" t="str">
        <f t="shared" ca="1" si="61"/>
        <v/>
      </c>
      <c r="L98" s="126" t="str">
        <f t="shared" ca="1" si="61"/>
        <v/>
      </c>
      <c r="M98" s="126" t="str">
        <f t="shared" ca="1" si="61"/>
        <v/>
      </c>
      <c r="N98" s="126" t="str">
        <f t="shared" ca="1" si="61"/>
        <v/>
      </c>
      <c r="O98" s="127" t="str">
        <f t="shared" ca="1" si="61"/>
        <v/>
      </c>
      <c r="P98" s="126" t="str">
        <f t="shared" ca="1" si="64"/>
        <v/>
      </c>
      <c r="Q98" s="126" t="str">
        <f t="shared" ca="1" si="64"/>
        <v/>
      </c>
      <c r="R98" s="126" t="str">
        <f t="shared" ca="1" si="64"/>
        <v/>
      </c>
      <c r="S98" s="126" t="str">
        <f t="shared" ca="1" si="64"/>
        <v/>
      </c>
      <c r="T98" s="126" t="str">
        <f t="shared" ca="1" si="64"/>
        <v/>
      </c>
      <c r="U98" s="126" t="str">
        <f t="shared" ca="1" si="64"/>
        <v/>
      </c>
      <c r="V98" s="126" t="str">
        <f t="shared" ca="1" si="58"/>
        <v/>
      </c>
      <c r="W98" s="128" t="str">
        <f t="shared" ca="1" si="54"/>
        <v/>
      </c>
      <c r="X98" s="285" t="str">
        <f t="shared" ca="1" si="41"/>
        <v/>
      </c>
      <c r="Y98" s="107" t="str">
        <f t="shared" ca="1" si="59"/>
        <v/>
      </c>
      <c r="Z98" s="128" t="str">
        <f t="shared" ca="1" si="55"/>
        <v/>
      </c>
      <c r="AA98" s="285" t="str">
        <f t="shared" ca="1" si="33"/>
        <v/>
      </c>
      <c r="AB98" s="107" t="str">
        <f t="shared" ca="1" si="60"/>
        <v/>
      </c>
      <c r="AC98" s="128" t="str">
        <f t="shared" ca="1" si="62"/>
        <v/>
      </c>
      <c r="AD98" s="285" t="str">
        <f t="shared" ca="1" si="47"/>
        <v/>
      </c>
      <c r="AE98" s="107" t="str">
        <f t="shared" ca="1" si="63"/>
        <v/>
      </c>
      <c r="AF98" s="128" t="str">
        <f t="shared" ca="1" si="62"/>
        <v/>
      </c>
      <c r="AG98" s="285" t="str">
        <f t="shared" ca="1" si="49"/>
        <v/>
      </c>
      <c r="AH98" s="107" t="str">
        <f t="shared" ca="1" si="63"/>
        <v/>
      </c>
      <c r="AI98" s="128" t="str">
        <f t="shared" ca="1" si="62"/>
        <v/>
      </c>
      <c r="AJ98" s="285" t="str">
        <f t="shared" ca="1" si="50"/>
        <v/>
      </c>
      <c r="AK98" s="107" t="str">
        <f t="shared" ca="1" si="63"/>
        <v/>
      </c>
      <c r="AL98" s="128" t="str">
        <f t="shared" ca="1" si="62"/>
        <v/>
      </c>
      <c r="AM98" s="285" t="str">
        <f t="shared" ca="1" si="51"/>
        <v/>
      </c>
      <c r="AN98" s="107" t="str">
        <f t="shared" ca="1" si="63"/>
        <v/>
      </c>
      <c r="AO98" s="128" t="str">
        <f t="shared" ca="1" si="62"/>
        <v/>
      </c>
      <c r="AP98" s="285" t="str">
        <f t="shared" ca="1" si="52"/>
        <v/>
      </c>
      <c r="AQ98" s="107" t="str">
        <f t="shared" ca="1" si="63"/>
        <v/>
      </c>
      <c r="AR98" s="128" t="str">
        <f t="shared" ca="1" si="62"/>
        <v/>
      </c>
      <c r="AS98" s="285" t="str">
        <f t="shared" ca="1" si="43"/>
        <v/>
      </c>
      <c r="AT98" s="107" t="str">
        <f t="shared" ca="1" si="63"/>
        <v/>
      </c>
      <c r="AU98" s="281" t="str">
        <f t="shared" ref="AU98" ca="1" si="65">IF(INDIRECT("Calc!R"&amp;ROW()&amp;"C"&amp;COLUMN(),0)=0,"",INDIRECT("Calc!R"&amp;ROW()&amp;"C"&amp;COLUMN(),0))</f>
        <v/>
      </c>
      <c r="AV98" s="130"/>
      <c r="AW98" s="106"/>
    </row>
    <row r="99" spans="1:49" s="131" customFormat="1" ht="30" hidden="1" customHeight="1" outlineLevel="1" x14ac:dyDescent="0.25">
      <c r="A99" s="122" t="str">
        <f t="shared" ca="1" si="61"/>
        <v/>
      </c>
      <c r="B99" s="122" t="str">
        <f t="shared" ca="1" si="61"/>
        <v xml:space="preserve">  </v>
      </c>
      <c r="C99" s="123" t="str">
        <f t="shared" ca="1" si="61"/>
        <v/>
      </c>
      <c r="D99" s="124" t="str">
        <f t="shared" ca="1" si="61"/>
        <v/>
      </c>
      <c r="E99" s="125" t="str">
        <f t="shared" ca="1" si="61"/>
        <v/>
      </c>
      <c r="F99" s="126" t="str">
        <f t="shared" ca="1" si="61"/>
        <v/>
      </c>
      <c r="G99" s="126" t="str">
        <f t="shared" ca="1" si="61"/>
        <v/>
      </c>
      <c r="H99" s="126" t="str">
        <f t="shared" ca="1" si="61"/>
        <v/>
      </c>
      <c r="I99" s="126" t="str">
        <f t="shared" ca="1" si="61"/>
        <v/>
      </c>
      <c r="J99" s="126" t="str">
        <f t="shared" ca="1" si="61"/>
        <v/>
      </c>
      <c r="K99" s="126" t="str">
        <f t="shared" ca="1" si="61"/>
        <v/>
      </c>
      <c r="L99" s="126" t="str">
        <f t="shared" ca="1" si="61"/>
        <v/>
      </c>
      <c r="M99" s="126" t="str">
        <f t="shared" ca="1" si="61"/>
        <v/>
      </c>
      <c r="N99" s="126" t="str">
        <f t="shared" ca="1" si="61"/>
        <v/>
      </c>
      <c r="O99" s="127" t="str">
        <f t="shared" ca="1" si="61"/>
        <v/>
      </c>
      <c r="P99" s="126" t="str">
        <f t="shared" ca="1" si="64"/>
        <v/>
      </c>
      <c r="Q99" s="126" t="str">
        <f t="shared" ca="1" si="64"/>
        <v/>
      </c>
      <c r="R99" s="126" t="str">
        <f t="shared" ca="1" si="64"/>
        <v/>
      </c>
      <c r="S99" s="126" t="str">
        <f t="shared" ca="1" si="64"/>
        <v/>
      </c>
      <c r="T99" s="126" t="str">
        <f t="shared" ca="1" si="64"/>
        <v/>
      </c>
      <c r="U99" s="126" t="str">
        <f t="shared" ca="1" si="64"/>
        <v/>
      </c>
      <c r="V99" s="126" t="str">
        <f t="shared" ref="V99:AU100" ca="1" si="66">IF(INDIRECT("Calc!R"&amp;ROW()&amp;"C"&amp;COLUMN(),0)=0,"",INDIRECT("Calc!R"&amp;ROW()&amp;"C"&amp;COLUMN(),0))</f>
        <v/>
      </c>
      <c r="W99" s="128" t="str">
        <f t="shared" ca="1" si="54"/>
        <v/>
      </c>
      <c r="X99" s="285" t="str">
        <f t="shared" ca="1" si="41"/>
        <v/>
      </c>
      <c r="Y99" s="107" t="str">
        <f t="shared" ca="1" si="66"/>
        <v/>
      </c>
      <c r="Z99" s="128" t="str">
        <f t="shared" ca="1" si="55"/>
        <v/>
      </c>
      <c r="AA99" s="285" t="str">
        <f t="shared" ca="1" si="33"/>
        <v/>
      </c>
      <c r="AB99" s="107" t="str">
        <f t="shared" ca="1" si="66"/>
        <v/>
      </c>
      <c r="AC99" s="128" t="str">
        <f t="shared" ca="1" si="62"/>
        <v/>
      </c>
      <c r="AD99" s="285" t="str">
        <f t="shared" ca="1" si="47"/>
        <v/>
      </c>
      <c r="AE99" s="107" t="str">
        <f t="shared" ca="1" si="66"/>
        <v/>
      </c>
      <c r="AF99" s="128" t="str">
        <f t="shared" ca="1" si="62"/>
        <v/>
      </c>
      <c r="AG99" s="285" t="str">
        <f t="shared" ca="1" si="49"/>
        <v/>
      </c>
      <c r="AH99" s="107" t="str">
        <f t="shared" ca="1" si="66"/>
        <v/>
      </c>
      <c r="AI99" s="128" t="str">
        <f t="shared" ca="1" si="62"/>
        <v/>
      </c>
      <c r="AJ99" s="285" t="str">
        <f t="shared" ca="1" si="50"/>
        <v/>
      </c>
      <c r="AK99" s="107" t="str">
        <f t="shared" ca="1" si="66"/>
        <v/>
      </c>
      <c r="AL99" s="128" t="str">
        <f t="shared" ca="1" si="62"/>
        <v/>
      </c>
      <c r="AM99" s="285" t="str">
        <f t="shared" ca="1" si="51"/>
        <v/>
      </c>
      <c r="AN99" s="107" t="str">
        <f t="shared" ca="1" si="66"/>
        <v/>
      </c>
      <c r="AO99" s="128" t="str">
        <f t="shared" ca="1" si="62"/>
        <v/>
      </c>
      <c r="AP99" s="285" t="str">
        <f t="shared" ca="1" si="52"/>
        <v/>
      </c>
      <c r="AQ99" s="107" t="str">
        <f t="shared" ca="1" si="66"/>
        <v/>
      </c>
      <c r="AR99" s="128" t="str">
        <f t="shared" ca="1" si="62"/>
        <v/>
      </c>
      <c r="AS99" s="285" t="str">
        <f t="shared" ca="1" si="43"/>
        <v/>
      </c>
      <c r="AT99" s="107" t="str">
        <f t="shared" ca="1" si="66"/>
        <v/>
      </c>
      <c r="AU99" s="281" t="str">
        <f t="shared" ca="1" si="66"/>
        <v/>
      </c>
      <c r="AV99" s="130"/>
      <c r="AW99" s="106"/>
    </row>
    <row r="100" spans="1:49" s="3" customFormat="1" collapsed="1" x14ac:dyDescent="0.25">
      <c r="A100" s="109"/>
      <c r="B100" s="109"/>
      <c r="C100" s="136"/>
      <c r="D100" s="137"/>
      <c r="E100" s="138"/>
      <c r="F100" s="139"/>
      <c r="G100" s="140"/>
      <c r="H100" s="141"/>
      <c r="I100" s="141"/>
      <c r="J100" s="104"/>
      <c r="K100" s="141"/>
      <c r="L100" s="141"/>
      <c r="M100" s="141"/>
      <c r="N100" s="142"/>
      <c r="O100" s="108"/>
      <c r="P100" s="126" t="str">
        <f t="shared" ca="1" si="64"/>
        <v/>
      </c>
      <c r="Q100" s="126" t="str">
        <f t="shared" ca="1" si="64"/>
        <v/>
      </c>
      <c r="R100" s="126" t="str">
        <f t="shared" ca="1" si="64"/>
        <v/>
      </c>
      <c r="S100" s="126" t="str">
        <f t="shared" ca="1" si="64"/>
        <v/>
      </c>
      <c r="T100" s="126" t="str">
        <f t="shared" ca="1" si="64"/>
        <v/>
      </c>
      <c r="U100" s="126" t="str">
        <f t="shared" ca="1" si="64"/>
        <v/>
      </c>
      <c r="V100" s="108"/>
      <c r="W100" s="128" t="str">
        <f t="shared" ca="1" si="54"/>
        <v/>
      </c>
      <c r="X100" s="285" t="str">
        <f t="shared" ca="1" si="41"/>
        <v/>
      </c>
      <c r="Y100" s="107" t="str">
        <f t="shared" ca="1" si="66"/>
        <v/>
      </c>
      <c r="Z100" s="128" t="str">
        <f t="shared" ca="1" si="55"/>
        <v/>
      </c>
      <c r="AA100" s="285" t="str">
        <f t="shared" ca="1" si="33"/>
        <v/>
      </c>
      <c r="AB100" s="107" t="str">
        <f t="shared" ca="1" si="66"/>
        <v/>
      </c>
      <c r="AC100" s="128" t="str">
        <f t="shared" ca="1" si="62"/>
        <v/>
      </c>
      <c r="AD100" s="285" t="str">
        <f t="shared" ca="1" si="47"/>
        <v/>
      </c>
      <c r="AE100" s="107" t="str">
        <f t="shared" ca="1" si="66"/>
        <v/>
      </c>
      <c r="AF100" s="128" t="str">
        <f t="shared" ca="1" si="62"/>
        <v/>
      </c>
      <c r="AG100" s="285" t="str">
        <f t="shared" ca="1" si="49"/>
        <v/>
      </c>
      <c r="AH100" s="107" t="str">
        <f t="shared" ca="1" si="66"/>
        <v/>
      </c>
      <c r="AI100" s="128" t="str">
        <f t="shared" ca="1" si="62"/>
        <v/>
      </c>
      <c r="AJ100" s="285" t="str">
        <f t="shared" ca="1" si="50"/>
        <v/>
      </c>
      <c r="AK100" s="107" t="str">
        <f t="shared" ca="1" si="66"/>
        <v/>
      </c>
      <c r="AL100" s="128" t="str">
        <f t="shared" ca="1" si="62"/>
        <v/>
      </c>
      <c r="AM100" s="285" t="str">
        <f t="shared" ca="1" si="51"/>
        <v/>
      </c>
      <c r="AN100" s="107" t="str">
        <f t="shared" ca="1" si="66"/>
        <v/>
      </c>
      <c r="AO100" s="128" t="str">
        <f t="shared" ca="1" si="62"/>
        <v/>
      </c>
      <c r="AP100" s="285" t="str">
        <f t="shared" ca="1" si="52"/>
        <v/>
      </c>
      <c r="AQ100" s="107" t="str">
        <f t="shared" ca="1" si="66"/>
        <v/>
      </c>
      <c r="AR100" s="128" t="str">
        <f t="shared" ca="1" si="62"/>
        <v/>
      </c>
      <c r="AS100" s="285" t="str">
        <f t="shared" ca="1" si="43"/>
        <v/>
      </c>
      <c r="AT100" s="107" t="str">
        <f t="shared" ca="1" si="66"/>
        <v/>
      </c>
      <c r="AU100" s="104" t="str">
        <f t="shared" ca="1" si="66"/>
        <v/>
      </c>
      <c r="AV100" s="105"/>
      <c r="AW100" s="106"/>
    </row>
    <row r="101" spans="1:49" s="3" customFormat="1" x14ac:dyDescent="0.25">
      <c r="A101" s="109"/>
      <c r="B101" s="109"/>
      <c r="C101" s="136"/>
      <c r="D101" s="137"/>
      <c r="E101" s="138"/>
      <c r="F101" s="139"/>
      <c r="G101" s="140"/>
      <c r="H101" s="141"/>
      <c r="I101" s="141"/>
      <c r="J101" s="104"/>
      <c r="K101" s="141"/>
      <c r="L101" s="141"/>
      <c r="M101" s="141"/>
      <c r="N101" s="142"/>
      <c r="O101" s="108"/>
      <c r="P101" s="108"/>
      <c r="Q101" s="108"/>
      <c r="R101" s="108"/>
      <c r="S101" s="108"/>
      <c r="T101" s="108"/>
      <c r="U101" s="108"/>
      <c r="V101" s="108"/>
      <c r="W101" s="133"/>
      <c r="X101" s="134"/>
      <c r="Y101" s="135"/>
      <c r="Z101" s="133"/>
      <c r="AA101" s="134"/>
      <c r="AB101" s="135"/>
      <c r="AC101" s="133"/>
      <c r="AD101" s="134"/>
      <c r="AE101" s="135"/>
      <c r="AF101" s="133"/>
      <c r="AG101" s="134"/>
      <c r="AH101" s="135"/>
      <c r="AI101" s="133"/>
      <c r="AJ101" s="134"/>
      <c r="AK101" s="135"/>
      <c r="AL101" s="133"/>
      <c r="AM101" s="134"/>
      <c r="AN101" s="135"/>
      <c r="AO101" s="133"/>
      <c r="AP101" s="134"/>
      <c r="AQ101" s="135"/>
      <c r="AR101" s="133"/>
      <c r="AS101" s="134"/>
      <c r="AT101" s="135"/>
      <c r="AU101" s="104"/>
      <c r="AV101" s="105"/>
      <c r="AW101" s="106"/>
    </row>
    <row r="102" spans="1:49" s="3" customFormat="1" x14ac:dyDescent="0.25">
      <c r="A102" s="109"/>
      <c r="B102" s="109"/>
      <c r="C102" s="136"/>
      <c r="D102" s="137"/>
      <c r="E102" s="138"/>
      <c r="F102" s="139"/>
      <c r="G102" s="140"/>
      <c r="H102" s="141"/>
      <c r="I102" s="141"/>
      <c r="J102" s="104"/>
      <c r="K102" s="141"/>
      <c r="L102" s="141"/>
      <c r="M102" s="141"/>
      <c r="N102" s="142"/>
      <c r="O102" s="108"/>
      <c r="P102" s="108"/>
      <c r="Q102" s="108"/>
      <c r="R102" s="108"/>
      <c r="S102" s="108"/>
      <c r="T102" s="108"/>
      <c r="U102" s="108"/>
      <c r="V102" s="108"/>
      <c r="W102" s="133"/>
      <c r="X102" s="134"/>
      <c r="Y102" s="135"/>
      <c r="Z102" s="133"/>
      <c r="AA102" s="134"/>
      <c r="AB102" s="135"/>
      <c r="AC102" s="133"/>
      <c r="AD102" s="134"/>
      <c r="AE102" s="135"/>
      <c r="AF102" s="133"/>
      <c r="AG102" s="134"/>
      <c r="AH102" s="135"/>
      <c r="AI102" s="133"/>
      <c r="AJ102" s="134"/>
      <c r="AK102" s="135"/>
      <c r="AL102" s="133"/>
      <c r="AM102" s="134"/>
      <c r="AN102" s="135"/>
      <c r="AO102" s="133"/>
      <c r="AP102" s="134"/>
      <c r="AQ102" s="135"/>
      <c r="AR102" s="133"/>
      <c r="AS102" s="134"/>
      <c r="AT102" s="135"/>
      <c r="AU102" s="104"/>
      <c r="AV102" s="105"/>
      <c r="AW102" s="106"/>
    </row>
    <row r="103" spans="1:49" s="3" customFormat="1" x14ac:dyDescent="0.25">
      <c r="A103" s="109"/>
      <c r="B103" s="109"/>
      <c r="C103" s="136"/>
      <c r="D103" s="137"/>
      <c r="E103" s="138"/>
      <c r="F103" s="139"/>
      <c r="G103" s="140"/>
      <c r="H103" s="141"/>
      <c r="I103" s="141"/>
      <c r="J103" s="104"/>
      <c r="K103" s="141"/>
      <c r="L103" s="141"/>
      <c r="M103" s="141"/>
      <c r="N103" s="142"/>
      <c r="O103" s="108"/>
      <c r="P103" s="108"/>
      <c r="Q103" s="108"/>
      <c r="R103" s="108"/>
      <c r="S103" s="108"/>
      <c r="T103" s="108"/>
      <c r="U103" s="108"/>
      <c r="V103" s="108"/>
      <c r="W103" s="133"/>
      <c r="X103" s="134"/>
      <c r="Y103" s="135"/>
      <c r="Z103" s="133"/>
      <c r="AA103" s="134"/>
      <c r="AB103" s="135"/>
      <c r="AC103" s="133"/>
      <c r="AD103" s="134"/>
      <c r="AE103" s="135"/>
      <c r="AF103" s="133"/>
      <c r="AG103" s="134"/>
      <c r="AH103" s="135"/>
      <c r="AI103" s="133"/>
      <c r="AJ103" s="134"/>
      <c r="AK103" s="135"/>
      <c r="AL103" s="133"/>
      <c r="AM103" s="134"/>
      <c r="AN103" s="135"/>
      <c r="AO103" s="133"/>
      <c r="AP103" s="134"/>
      <c r="AQ103" s="135"/>
      <c r="AR103" s="133"/>
      <c r="AS103" s="134"/>
      <c r="AT103" s="135"/>
      <c r="AU103" s="104"/>
      <c r="AV103" s="105"/>
      <c r="AW103" s="106"/>
    </row>
    <row r="104" spans="1:49" s="3" customFormat="1" x14ac:dyDescent="0.25">
      <c r="A104" s="109"/>
      <c r="B104" s="109"/>
      <c r="C104" s="136" t="s">
        <v>124</v>
      </c>
      <c r="D104" s="137"/>
      <c r="E104" s="138"/>
      <c r="F104" s="139"/>
      <c r="G104" s="140"/>
      <c r="H104" s="141"/>
      <c r="I104" s="141"/>
      <c r="J104" s="104"/>
      <c r="K104" s="141"/>
      <c r="L104" s="141"/>
      <c r="M104" s="141"/>
      <c r="N104" s="142"/>
      <c r="O104" s="108"/>
      <c r="P104" s="108"/>
      <c r="Q104" s="108"/>
      <c r="R104" s="108"/>
      <c r="S104" s="108"/>
      <c r="T104" s="108"/>
      <c r="U104" s="108"/>
      <c r="V104" s="108"/>
      <c r="W104" s="128"/>
      <c r="X104" s="129"/>
      <c r="Y104" s="107">
        <f t="shared" ref="Y104:Y110" ca="1" si="67">IF(INDIRECT("Calc!R"&amp;ROW()&amp;"C"&amp;COLUMN(),0)=0,"",INDIRECT("Calc!R"&amp;ROW()&amp;"C"&amp;COLUMN(),0))</f>
        <v>3</v>
      </c>
      <c r="Z104" s="128"/>
      <c r="AA104" s="129"/>
      <c r="AB104" s="107">
        <f t="shared" ref="AB104:AT110" ca="1" si="68">IF(INDIRECT("Calc!R"&amp;ROW()&amp;"C"&amp;COLUMN(),0)=0,"",INDIRECT("Calc!R"&amp;ROW()&amp;"C"&amp;COLUMN(),0))</f>
        <v>1</v>
      </c>
      <c r="AC104" s="128"/>
      <c r="AD104" s="129"/>
      <c r="AE104" s="107" t="str">
        <f t="shared" ca="1" si="68"/>
        <v/>
      </c>
      <c r="AF104" s="128"/>
      <c r="AG104" s="129"/>
      <c r="AH104" s="107" t="str">
        <f t="shared" ca="1" si="68"/>
        <v/>
      </c>
      <c r="AI104" s="128"/>
      <c r="AJ104" s="129"/>
      <c r="AK104" s="107" t="str">
        <f t="shared" ca="1" si="68"/>
        <v/>
      </c>
      <c r="AL104" s="128"/>
      <c r="AM104" s="129"/>
      <c r="AN104" s="107" t="str">
        <f t="shared" ca="1" si="68"/>
        <v/>
      </c>
      <c r="AO104" s="128"/>
      <c r="AP104" s="129"/>
      <c r="AQ104" s="107" t="str">
        <f t="shared" ca="1" si="68"/>
        <v/>
      </c>
      <c r="AR104" s="128"/>
      <c r="AS104" s="129"/>
      <c r="AT104" s="107" t="str">
        <f t="shared" ca="1" si="68"/>
        <v/>
      </c>
      <c r="AU104" s="104"/>
      <c r="AV104" s="105"/>
      <c r="AW104" s="106"/>
    </row>
    <row r="105" spans="1:49" s="3" customFormat="1" x14ac:dyDescent="0.25">
      <c r="A105" s="109"/>
      <c r="B105" s="109"/>
      <c r="C105" s="136" t="s">
        <v>125</v>
      </c>
      <c r="D105" s="137"/>
      <c r="E105" s="138"/>
      <c r="F105" s="139"/>
      <c r="G105" s="140"/>
      <c r="H105" s="141"/>
      <c r="I105" s="141"/>
      <c r="J105" s="104"/>
      <c r="K105" s="141"/>
      <c r="L105" s="141"/>
      <c r="M105" s="141"/>
      <c r="N105" s="142"/>
      <c r="O105" s="108"/>
      <c r="P105" s="108"/>
      <c r="Q105" s="108"/>
      <c r="R105" s="108"/>
      <c r="S105" s="108"/>
      <c r="T105" s="108"/>
      <c r="U105" s="108"/>
      <c r="V105" s="108"/>
      <c r="W105" s="128"/>
      <c r="X105" s="129"/>
      <c r="Y105" s="107">
        <f t="shared" ca="1" si="67"/>
        <v>4</v>
      </c>
      <c r="Z105" s="128"/>
      <c r="AA105" s="129"/>
      <c r="AB105" s="107">
        <f t="shared" ca="1" si="68"/>
        <v>7</v>
      </c>
      <c r="AC105" s="128"/>
      <c r="AD105" s="129"/>
      <c r="AE105" s="107">
        <f t="shared" ca="1" si="68"/>
        <v>1</v>
      </c>
      <c r="AF105" s="128"/>
      <c r="AG105" s="129"/>
      <c r="AH105" s="107" t="str">
        <f t="shared" ca="1" si="68"/>
        <v/>
      </c>
      <c r="AI105" s="128"/>
      <c r="AJ105" s="129"/>
      <c r="AK105" s="107" t="str">
        <f t="shared" ca="1" si="68"/>
        <v/>
      </c>
      <c r="AL105" s="128"/>
      <c r="AM105" s="129"/>
      <c r="AN105" s="107" t="str">
        <f t="shared" ca="1" si="68"/>
        <v/>
      </c>
      <c r="AO105" s="128"/>
      <c r="AP105" s="129"/>
      <c r="AQ105" s="107" t="str">
        <f t="shared" ca="1" si="68"/>
        <v/>
      </c>
      <c r="AR105" s="128"/>
      <c r="AS105" s="129"/>
      <c r="AT105" s="107" t="str">
        <f t="shared" ca="1" si="68"/>
        <v/>
      </c>
      <c r="AU105" s="104"/>
      <c r="AV105" s="105"/>
      <c r="AW105" s="106"/>
    </row>
    <row r="106" spans="1:49" s="3" customFormat="1" x14ac:dyDescent="0.25">
      <c r="A106" s="109"/>
      <c r="B106" s="109"/>
      <c r="C106" s="136"/>
      <c r="D106" s="137"/>
      <c r="E106" s="138"/>
      <c r="F106" s="139"/>
      <c r="G106" s="140"/>
      <c r="H106" s="141"/>
      <c r="I106" s="141"/>
      <c r="J106" s="104"/>
      <c r="K106" s="141"/>
      <c r="L106" s="141"/>
      <c r="M106" s="141"/>
      <c r="N106" s="142"/>
      <c r="O106" s="108"/>
      <c r="P106" s="108"/>
      <c r="Q106" s="108"/>
      <c r="R106" s="108"/>
      <c r="S106" s="108"/>
      <c r="T106" s="108"/>
      <c r="U106" s="108"/>
      <c r="V106" s="108"/>
      <c r="W106" s="128"/>
      <c r="X106" s="129"/>
      <c r="Y106" s="107" t="str">
        <f t="shared" ca="1" si="67"/>
        <v/>
      </c>
      <c r="Z106" s="128"/>
      <c r="AA106" s="129"/>
      <c r="AB106" s="107" t="str">
        <f t="shared" ca="1" si="68"/>
        <v/>
      </c>
      <c r="AC106" s="128"/>
      <c r="AD106" s="129"/>
      <c r="AE106" s="107" t="str">
        <f t="shared" ca="1" si="68"/>
        <v/>
      </c>
      <c r="AF106" s="128"/>
      <c r="AG106" s="129"/>
      <c r="AH106" s="107" t="str">
        <f t="shared" ca="1" si="68"/>
        <v/>
      </c>
      <c r="AI106" s="128"/>
      <c r="AJ106" s="129"/>
      <c r="AK106" s="107" t="str">
        <f t="shared" ca="1" si="68"/>
        <v/>
      </c>
      <c r="AL106" s="128"/>
      <c r="AM106" s="129"/>
      <c r="AN106" s="107" t="str">
        <f t="shared" ca="1" si="68"/>
        <v/>
      </c>
      <c r="AO106" s="128"/>
      <c r="AP106" s="129"/>
      <c r="AQ106" s="107" t="str">
        <f t="shared" ca="1" si="68"/>
        <v/>
      </c>
      <c r="AR106" s="128"/>
      <c r="AS106" s="129"/>
      <c r="AT106" s="107" t="str">
        <f t="shared" ca="1" si="68"/>
        <v/>
      </c>
      <c r="AU106" s="104"/>
      <c r="AV106" s="105"/>
      <c r="AW106" s="106"/>
    </row>
    <row r="107" spans="1:49" s="3" customFormat="1" x14ac:dyDescent="0.25">
      <c r="A107" s="109"/>
      <c r="B107" s="109"/>
      <c r="C107" s="136" t="s">
        <v>126</v>
      </c>
      <c r="D107" s="137"/>
      <c r="E107" s="138"/>
      <c r="F107" s="139"/>
      <c r="G107" s="140"/>
      <c r="H107" s="141"/>
      <c r="I107" s="141"/>
      <c r="J107" s="104"/>
      <c r="K107" s="141"/>
      <c r="L107" s="141"/>
      <c r="M107" s="141"/>
      <c r="N107" s="142"/>
      <c r="O107" s="108"/>
      <c r="P107" s="108"/>
      <c r="Q107" s="108"/>
      <c r="R107" s="108"/>
      <c r="S107" s="108"/>
      <c r="T107" s="108"/>
      <c r="U107" s="108"/>
      <c r="V107" s="108"/>
      <c r="W107" s="128"/>
      <c r="X107" s="129"/>
      <c r="Y107" s="107">
        <f t="shared" ca="1" si="67"/>
        <v>1</v>
      </c>
      <c r="Z107" s="128"/>
      <c r="AA107" s="129"/>
      <c r="AB107" s="107">
        <f t="shared" ca="1" si="68"/>
        <v>1</v>
      </c>
      <c r="AC107" s="128"/>
      <c r="AD107" s="129"/>
      <c r="AE107" s="107" t="str">
        <f t="shared" ca="1" si="68"/>
        <v/>
      </c>
      <c r="AF107" s="128"/>
      <c r="AG107" s="129"/>
      <c r="AH107" s="107" t="str">
        <f t="shared" ca="1" si="68"/>
        <v/>
      </c>
      <c r="AI107" s="128"/>
      <c r="AJ107" s="129"/>
      <c r="AK107" s="107" t="str">
        <f t="shared" ca="1" si="68"/>
        <v/>
      </c>
      <c r="AL107" s="128"/>
      <c r="AM107" s="129"/>
      <c r="AN107" s="107" t="str">
        <f t="shared" ca="1" si="68"/>
        <v/>
      </c>
      <c r="AO107" s="128"/>
      <c r="AP107" s="129"/>
      <c r="AQ107" s="107" t="str">
        <f t="shared" ca="1" si="68"/>
        <v/>
      </c>
      <c r="AR107" s="128"/>
      <c r="AS107" s="129"/>
      <c r="AT107" s="107" t="str">
        <f t="shared" ca="1" si="68"/>
        <v/>
      </c>
      <c r="AU107" s="104"/>
      <c r="AV107" s="105"/>
      <c r="AW107" s="106"/>
    </row>
    <row r="108" spans="1:49" s="3" customFormat="1" x14ac:dyDescent="0.25">
      <c r="A108" s="109"/>
      <c r="B108" s="109"/>
      <c r="C108" s="136" t="s">
        <v>127</v>
      </c>
      <c r="D108" s="137"/>
      <c r="E108" s="138"/>
      <c r="F108" s="139"/>
      <c r="G108" s="140"/>
      <c r="H108" s="141"/>
      <c r="I108" s="141"/>
      <c r="J108" s="104"/>
      <c r="K108" s="141"/>
      <c r="L108" s="141"/>
      <c r="M108" s="141"/>
      <c r="N108" s="142"/>
      <c r="O108" s="108"/>
      <c r="P108" s="108"/>
      <c r="Q108" s="108"/>
      <c r="R108" s="108"/>
      <c r="S108" s="108"/>
      <c r="T108" s="108"/>
      <c r="U108" s="108"/>
      <c r="V108" s="108"/>
      <c r="W108" s="128"/>
      <c r="X108" s="129"/>
      <c r="Y108" s="107" t="str">
        <f t="shared" ca="1" si="67"/>
        <v/>
      </c>
      <c r="Z108" s="128"/>
      <c r="AA108" s="129"/>
      <c r="AB108" s="107" t="str">
        <f t="shared" ca="1" si="68"/>
        <v/>
      </c>
      <c r="AC108" s="128"/>
      <c r="AD108" s="129"/>
      <c r="AE108" s="107" t="str">
        <f t="shared" ca="1" si="68"/>
        <v/>
      </c>
      <c r="AF108" s="128"/>
      <c r="AG108" s="129"/>
      <c r="AH108" s="107" t="str">
        <f t="shared" ca="1" si="68"/>
        <v/>
      </c>
      <c r="AI108" s="128"/>
      <c r="AJ108" s="129"/>
      <c r="AK108" s="107" t="str">
        <f t="shared" ca="1" si="68"/>
        <v/>
      </c>
      <c r="AL108" s="128"/>
      <c r="AM108" s="129"/>
      <c r="AN108" s="107" t="str">
        <f t="shared" ca="1" si="68"/>
        <v/>
      </c>
      <c r="AO108" s="128"/>
      <c r="AP108" s="129"/>
      <c r="AQ108" s="107" t="str">
        <f t="shared" ca="1" si="68"/>
        <v/>
      </c>
      <c r="AR108" s="128"/>
      <c r="AS108" s="129"/>
      <c r="AT108" s="107" t="str">
        <f t="shared" ca="1" si="68"/>
        <v/>
      </c>
      <c r="AU108" s="104"/>
      <c r="AV108" s="105"/>
      <c r="AW108" s="106"/>
    </row>
    <row r="109" spans="1:49" s="3" customFormat="1" ht="56.25" customHeight="1" x14ac:dyDescent="0.25">
      <c r="A109" s="109"/>
      <c r="B109" s="109"/>
      <c r="C109" s="136" t="s">
        <v>128</v>
      </c>
      <c r="D109" s="137"/>
      <c r="E109" s="138"/>
      <c r="F109" s="143"/>
      <c r="G109" s="140"/>
      <c r="H109" s="141"/>
      <c r="I109" s="141"/>
      <c r="J109" s="144"/>
      <c r="K109" s="141"/>
      <c r="L109" s="141"/>
      <c r="M109" s="141"/>
      <c r="N109" s="142"/>
      <c r="O109" s="108"/>
      <c r="P109" s="108"/>
      <c r="Q109" s="108"/>
      <c r="R109" s="108"/>
      <c r="S109" s="108"/>
      <c r="T109" s="108"/>
      <c r="U109" s="108"/>
      <c r="V109" s="108"/>
      <c r="W109" s="128"/>
      <c r="X109" s="129"/>
      <c r="Y109" s="107" t="str">
        <f t="shared" ca="1" si="67"/>
        <v/>
      </c>
      <c r="Z109" s="128"/>
      <c r="AA109" s="129"/>
      <c r="AB109" s="107" t="str">
        <f t="shared" ca="1" si="68"/>
        <v/>
      </c>
      <c r="AC109" s="128"/>
      <c r="AD109" s="129"/>
      <c r="AE109" s="107" t="str">
        <f t="shared" ca="1" si="68"/>
        <v/>
      </c>
      <c r="AF109" s="128"/>
      <c r="AG109" s="129"/>
      <c r="AH109" s="107" t="str">
        <f t="shared" ca="1" si="68"/>
        <v/>
      </c>
      <c r="AI109" s="128"/>
      <c r="AJ109" s="129"/>
      <c r="AK109" s="107" t="str">
        <f t="shared" ca="1" si="68"/>
        <v/>
      </c>
      <c r="AL109" s="128"/>
      <c r="AM109" s="129"/>
      <c r="AN109" s="107" t="str">
        <f t="shared" ca="1" si="68"/>
        <v/>
      </c>
      <c r="AO109" s="128"/>
      <c r="AP109" s="129"/>
      <c r="AQ109" s="107" t="str">
        <f t="shared" ca="1" si="68"/>
        <v/>
      </c>
      <c r="AR109" s="128"/>
      <c r="AS109" s="129"/>
      <c r="AT109" s="107" t="str">
        <f t="shared" ca="1" si="68"/>
        <v/>
      </c>
      <c r="AU109" s="144"/>
      <c r="AV109" s="145"/>
      <c r="AW109" s="106"/>
    </row>
    <row r="110" spans="1:49" s="3" customFormat="1" x14ac:dyDescent="0.25">
      <c r="A110" s="109"/>
      <c r="B110" s="109"/>
      <c r="C110" s="136" t="s">
        <v>129</v>
      </c>
      <c r="D110" s="137"/>
      <c r="E110" s="138"/>
      <c r="F110" s="143"/>
      <c r="G110" s="140"/>
      <c r="H110" s="141"/>
      <c r="I110" s="141"/>
      <c r="J110" s="144"/>
      <c r="K110" s="141"/>
      <c r="L110" s="141"/>
      <c r="M110" s="141"/>
      <c r="N110" s="142"/>
      <c r="O110" s="108"/>
      <c r="P110" s="108"/>
      <c r="Q110" s="108"/>
      <c r="R110" s="108"/>
      <c r="S110" s="108"/>
      <c r="T110" s="108"/>
      <c r="U110" s="108"/>
      <c r="V110" s="108"/>
      <c r="W110" s="128"/>
      <c r="X110" s="129"/>
      <c r="Y110" s="107" t="str">
        <f t="shared" ca="1" si="67"/>
        <v/>
      </c>
      <c r="Z110" s="128"/>
      <c r="AA110" s="129"/>
      <c r="AB110" s="107" t="str">
        <f t="shared" ca="1" si="68"/>
        <v/>
      </c>
      <c r="AC110" s="128"/>
      <c r="AD110" s="129"/>
      <c r="AE110" s="107" t="str">
        <f t="shared" ca="1" si="68"/>
        <v/>
      </c>
      <c r="AF110" s="128"/>
      <c r="AG110" s="129"/>
      <c r="AH110" s="107" t="str">
        <f t="shared" ca="1" si="68"/>
        <v/>
      </c>
      <c r="AI110" s="128"/>
      <c r="AJ110" s="129"/>
      <c r="AK110" s="107" t="str">
        <f t="shared" ca="1" si="68"/>
        <v/>
      </c>
      <c r="AL110" s="128"/>
      <c r="AM110" s="129"/>
      <c r="AN110" s="107" t="str">
        <f t="shared" ca="1" si="68"/>
        <v/>
      </c>
      <c r="AO110" s="128"/>
      <c r="AP110" s="129"/>
      <c r="AQ110" s="107" t="str">
        <f t="shared" ca="1" si="68"/>
        <v/>
      </c>
      <c r="AR110" s="128"/>
      <c r="AS110" s="129"/>
      <c r="AT110" s="107" t="str">
        <f t="shared" ca="1" si="68"/>
        <v/>
      </c>
      <c r="AU110" s="144"/>
      <c r="AV110" s="145"/>
      <c r="AW110" s="106"/>
    </row>
    <row r="111" spans="1:49" s="3" customFormat="1" ht="15.75" x14ac:dyDescent="0.25">
      <c r="A111" s="109"/>
      <c r="B111" s="109"/>
      <c r="C111" s="136"/>
      <c r="D111" s="137"/>
      <c r="E111" s="138"/>
      <c r="F111" s="143"/>
      <c r="G111" s="140"/>
      <c r="H111" s="141"/>
      <c r="I111" s="141"/>
      <c r="J111" s="144"/>
      <c r="K111" s="141"/>
      <c r="L111" s="141"/>
      <c r="M111" s="141"/>
      <c r="N111" s="142"/>
      <c r="O111" s="108"/>
      <c r="P111" s="108"/>
      <c r="Q111" s="108"/>
      <c r="R111" s="108"/>
      <c r="S111" s="108"/>
      <c r="T111" s="108"/>
      <c r="U111" s="108"/>
      <c r="V111" s="108"/>
      <c r="W111" s="146"/>
      <c r="X111" s="147"/>
      <c r="Y111" s="148"/>
      <c r="Z111" s="146"/>
      <c r="AA111" s="147"/>
      <c r="AB111" s="148"/>
      <c r="AC111" s="146"/>
      <c r="AD111" s="147"/>
      <c r="AE111" s="148"/>
      <c r="AF111" s="146"/>
      <c r="AG111" s="147"/>
      <c r="AH111" s="148"/>
      <c r="AI111" s="146"/>
      <c r="AJ111" s="147"/>
      <c r="AK111" s="148"/>
      <c r="AL111" s="146"/>
      <c r="AM111" s="147"/>
      <c r="AN111" s="148"/>
      <c r="AO111" s="146"/>
      <c r="AP111" s="147"/>
      <c r="AQ111" s="148"/>
      <c r="AR111" s="146"/>
      <c r="AS111" s="147"/>
      <c r="AT111" s="148"/>
      <c r="AU111" s="144"/>
      <c r="AV111" s="145"/>
      <c r="AW111" s="106"/>
    </row>
    <row r="112" spans="1:49" s="3" customFormat="1" x14ac:dyDescent="0.25">
      <c r="A112" s="109"/>
      <c r="B112" s="109"/>
      <c r="C112" s="136"/>
      <c r="D112" s="137"/>
      <c r="E112" s="138"/>
      <c r="F112" s="143"/>
      <c r="G112" s="140"/>
      <c r="H112" s="141"/>
      <c r="I112" s="141"/>
      <c r="J112" s="144"/>
      <c r="K112" s="141"/>
      <c r="L112" s="141"/>
      <c r="M112" s="141"/>
      <c r="N112" s="142"/>
      <c r="O112" s="108"/>
      <c r="P112" s="108"/>
      <c r="Q112" s="108"/>
      <c r="R112" s="108"/>
      <c r="S112" s="108"/>
      <c r="T112" s="108"/>
      <c r="U112" s="108"/>
      <c r="V112" s="108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 s="144"/>
      <c r="AV112" s="145"/>
      <c r="AW112" s="106"/>
    </row>
    <row r="113" spans="1:50" ht="15" hidden="1" customHeight="1" x14ac:dyDescent="0.25">
      <c r="A113" s="111"/>
      <c r="B113" s="111"/>
      <c r="C113" s="112"/>
      <c r="D113" s="113"/>
      <c r="E113" s="114"/>
      <c r="F113" s="115"/>
      <c r="G113" s="116"/>
      <c r="H113" s="117"/>
      <c r="I113" s="117"/>
      <c r="J113" s="118"/>
      <c r="K113" s="117"/>
      <c r="L113" s="117"/>
      <c r="M113" s="117"/>
      <c r="N113" s="119"/>
      <c r="O113" s="119"/>
      <c r="P113" s="119"/>
      <c r="Q113" s="119"/>
      <c r="R113" s="119"/>
      <c r="S113" s="119"/>
      <c r="T113" s="119"/>
      <c r="U113" s="119"/>
      <c r="V113" s="119"/>
      <c r="AU113" s="118"/>
      <c r="AV113" s="120"/>
      <c r="AW113" s="110"/>
      <c r="AX113" s="3"/>
    </row>
    <row r="114" spans="1:50" ht="15" hidden="1" customHeight="1" x14ac:dyDescent="0.25">
      <c r="A114" s="111"/>
      <c r="B114" s="111"/>
      <c r="C114" s="112"/>
      <c r="D114" s="113"/>
      <c r="E114" s="114"/>
      <c r="F114" s="115"/>
      <c r="G114" s="116"/>
      <c r="H114" s="117"/>
      <c r="I114" s="117"/>
      <c r="J114" s="118"/>
      <c r="K114" s="117"/>
      <c r="L114" s="117"/>
      <c r="M114" s="117"/>
      <c r="N114" s="119"/>
      <c r="O114" s="119"/>
      <c r="P114" s="119"/>
      <c r="Q114" s="119"/>
      <c r="R114" s="119"/>
      <c r="S114" s="119"/>
      <c r="T114" s="119"/>
      <c r="U114" s="119"/>
      <c r="V114" s="119"/>
      <c r="AU114" s="118"/>
      <c r="AV114" s="120"/>
      <c r="AW114" s="110"/>
      <c r="AX114" s="3"/>
    </row>
    <row r="115" spans="1:50" ht="15" hidden="1" customHeight="1" x14ac:dyDescent="0.25">
      <c r="A115" s="111"/>
      <c r="B115" s="111"/>
      <c r="C115" s="112"/>
      <c r="D115" s="113"/>
      <c r="E115" s="114"/>
      <c r="F115" s="115"/>
      <c r="G115" s="116"/>
      <c r="H115" s="117"/>
      <c r="I115" s="117"/>
      <c r="J115" s="118"/>
      <c r="K115" s="117"/>
      <c r="L115" s="117"/>
      <c r="M115" s="117"/>
      <c r="N115" s="119"/>
      <c r="O115" s="119"/>
      <c r="P115" s="119"/>
      <c r="Q115" s="119"/>
      <c r="R115" s="119"/>
      <c r="S115" s="119"/>
      <c r="T115" s="119"/>
      <c r="U115" s="119"/>
      <c r="V115" s="119"/>
      <c r="AU115" s="118"/>
      <c r="AV115" s="120"/>
      <c r="AW115" s="110"/>
      <c r="AX115" s="3"/>
    </row>
    <row r="116" spans="1:50" ht="15" hidden="1" customHeight="1" x14ac:dyDescent="0.25">
      <c r="A116" s="111"/>
      <c r="B116" s="111"/>
      <c r="C116" s="112"/>
      <c r="D116" s="113"/>
      <c r="E116" s="114"/>
      <c r="F116" s="115"/>
      <c r="G116" s="116"/>
      <c r="H116" s="117"/>
      <c r="I116" s="117"/>
      <c r="J116" s="118"/>
      <c r="K116" s="117"/>
      <c r="L116" s="117"/>
      <c r="M116" s="117"/>
      <c r="N116" s="119"/>
      <c r="O116" s="119"/>
      <c r="P116" s="119"/>
      <c r="Q116" s="119"/>
      <c r="R116" s="119"/>
      <c r="S116" s="119"/>
      <c r="T116" s="119"/>
      <c r="U116" s="119"/>
      <c r="V116" s="119"/>
      <c r="AU116" s="118"/>
      <c r="AV116" s="120"/>
      <c r="AW116" s="110"/>
      <c r="AX116" s="3"/>
    </row>
    <row r="117" spans="1:50" ht="15" hidden="1" customHeight="1" x14ac:dyDescent="0.25">
      <c r="A117" s="111"/>
      <c r="B117" s="111"/>
      <c r="C117" s="112"/>
      <c r="D117" s="113"/>
      <c r="E117" s="114"/>
      <c r="F117" s="115"/>
      <c r="G117" s="116"/>
      <c r="H117" s="117"/>
      <c r="I117" s="117"/>
      <c r="J117" s="118"/>
      <c r="K117" s="117"/>
      <c r="L117" s="117"/>
      <c r="M117" s="117"/>
      <c r="N117" s="119"/>
      <c r="O117" s="119"/>
      <c r="P117" s="119"/>
      <c r="Q117" s="119"/>
      <c r="R117" s="119"/>
      <c r="S117" s="119"/>
      <c r="T117" s="119"/>
      <c r="U117" s="119"/>
      <c r="V117" s="119"/>
      <c r="AU117" s="118"/>
      <c r="AV117" s="120"/>
      <c r="AW117" s="110"/>
      <c r="AX117" s="3"/>
    </row>
    <row r="118" spans="1:50" ht="15" hidden="1" customHeight="1" x14ac:dyDescent="0.25">
      <c r="A118" s="111"/>
      <c r="B118" s="111"/>
      <c r="C118" s="112"/>
      <c r="D118" s="113"/>
      <c r="E118" s="114"/>
      <c r="F118" s="115"/>
      <c r="G118" s="116"/>
      <c r="H118" s="117"/>
      <c r="I118" s="117"/>
      <c r="J118" s="118"/>
      <c r="K118" s="117"/>
      <c r="L118" s="117"/>
      <c r="M118" s="117"/>
      <c r="N118" s="119"/>
      <c r="O118" s="119"/>
      <c r="P118" s="119"/>
      <c r="Q118" s="119"/>
      <c r="R118" s="119"/>
      <c r="S118" s="119"/>
      <c r="T118" s="119"/>
      <c r="U118" s="119"/>
      <c r="V118" s="119"/>
      <c r="AU118" s="118"/>
      <c r="AV118" s="120"/>
      <c r="AW118" s="110"/>
      <c r="AX118" s="3"/>
    </row>
    <row r="119" spans="1:50" ht="15" hidden="1" customHeight="1" x14ac:dyDescent="0.25">
      <c r="A119" s="111"/>
      <c r="B119" s="111"/>
      <c r="C119" s="112"/>
      <c r="D119" s="113"/>
      <c r="E119" s="114"/>
      <c r="F119" s="115"/>
      <c r="G119" s="116"/>
      <c r="H119" s="117"/>
      <c r="I119" s="117"/>
      <c r="J119" s="118"/>
      <c r="K119" s="117"/>
      <c r="L119" s="117"/>
      <c r="M119" s="117"/>
      <c r="N119" s="119"/>
      <c r="O119" s="119"/>
      <c r="P119" s="119"/>
      <c r="Q119" s="119"/>
      <c r="R119" s="119"/>
      <c r="S119" s="119"/>
      <c r="T119" s="119"/>
      <c r="U119" s="119"/>
      <c r="V119" s="119"/>
      <c r="AU119" s="118"/>
      <c r="AV119" s="120"/>
      <c r="AW119" s="110"/>
      <c r="AX119" s="3"/>
    </row>
    <row r="120" spans="1:50" ht="15" hidden="1" customHeight="1" x14ac:dyDescent="0.25">
      <c r="A120" s="111"/>
      <c r="B120" s="111"/>
      <c r="C120" s="112"/>
      <c r="D120" s="113"/>
      <c r="E120" s="114"/>
      <c r="F120" s="115"/>
      <c r="G120" s="116"/>
      <c r="H120" s="117"/>
      <c r="I120" s="117"/>
      <c r="J120" s="118"/>
      <c r="K120" s="117"/>
      <c r="L120" s="117"/>
      <c r="M120" s="117"/>
      <c r="N120" s="119"/>
      <c r="O120" s="119"/>
      <c r="P120" s="119"/>
      <c r="Q120" s="119"/>
      <c r="R120" s="119"/>
      <c r="S120" s="119"/>
      <c r="T120" s="119"/>
      <c r="U120" s="119"/>
      <c r="V120" s="119"/>
      <c r="AU120" s="118"/>
      <c r="AV120" s="120"/>
      <c r="AW120" s="110"/>
      <c r="AX120" s="3"/>
    </row>
    <row r="121" spans="1:50" ht="15" hidden="1" customHeight="1" x14ac:dyDescent="0.25">
      <c r="A121" s="111"/>
      <c r="B121" s="111"/>
      <c r="C121" s="112"/>
      <c r="D121" s="113"/>
      <c r="E121" s="114"/>
      <c r="F121" s="115"/>
      <c r="G121" s="116"/>
      <c r="H121" s="117"/>
      <c r="I121" s="117"/>
      <c r="J121" s="118"/>
      <c r="K121" s="117"/>
      <c r="L121" s="117"/>
      <c r="M121" s="117"/>
      <c r="N121" s="119"/>
      <c r="O121" s="119"/>
      <c r="P121" s="119"/>
      <c r="Q121" s="119"/>
      <c r="R121" s="119"/>
      <c r="S121" s="119"/>
      <c r="T121" s="119"/>
      <c r="U121" s="119"/>
      <c r="V121" s="119"/>
      <c r="AU121" s="118"/>
      <c r="AV121" s="120"/>
      <c r="AW121" s="110"/>
      <c r="AX121" s="3"/>
    </row>
    <row r="122" spans="1:50" ht="15" hidden="1" customHeight="1" x14ac:dyDescent="0.25">
      <c r="A122" s="111"/>
      <c r="B122" s="111"/>
      <c r="C122" s="112"/>
      <c r="D122" s="113"/>
      <c r="E122" s="114"/>
      <c r="F122" s="115"/>
      <c r="G122" s="116"/>
      <c r="H122" s="117"/>
      <c r="I122" s="117"/>
      <c r="J122" s="118"/>
      <c r="K122" s="117"/>
      <c r="L122" s="117"/>
      <c r="M122" s="117"/>
      <c r="N122" s="119"/>
      <c r="O122" s="119"/>
      <c r="P122" s="119"/>
      <c r="Q122" s="119"/>
      <c r="R122" s="119"/>
      <c r="S122" s="119"/>
      <c r="T122" s="119"/>
      <c r="U122" s="119"/>
      <c r="V122" s="119"/>
      <c r="AU122" s="118"/>
      <c r="AV122" s="120"/>
      <c r="AW122" s="110"/>
      <c r="AX122" s="3"/>
    </row>
    <row r="123" spans="1:50" ht="15" hidden="1" customHeight="1" x14ac:dyDescent="0.25">
      <c r="A123" s="111"/>
      <c r="B123" s="111"/>
      <c r="C123" s="112"/>
      <c r="D123" s="113"/>
      <c r="E123" s="114"/>
      <c r="F123" s="115"/>
      <c r="G123" s="116"/>
      <c r="H123" s="117"/>
      <c r="I123" s="117"/>
      <c r="J123" s="118"/>
      <c r="K123" s="117"/>
      <c r="L123" s="117"/>
      <c r="M123" s="117"/>
      <c r="N123" s="119"/>
      <c r="O123" s="119"/>
      <c r="P123" s="119"/>
      <c r="Q123" s="119"/>
      <c r="R123" s="119"/>
      <c r="S123" s="119"/>
      <c r="T123" s="119"/>
      <c r="U123" s="119"/>
      <c r="V123" s="119"/>
      <c r="AU123" s="118"/>
      <c r="AV123" s="120"/>
      <c r="AW123" s="110"/>
      <c r="AX123" s="3"/>
    </row>
    <row r="124" spans="1:50" ht="15" hidden="1" customHeight="1" x14ac:dyDescent="0.25">
      <c r="A124" s="111"/>
      <c r="B124" s="111"/>
      <c r="C124" s="112"/>
      <c r="D124" s="113"/>
      <c r="E124" s="114"/>
      <c r="F124" s="115"/>
      <c r="G124" s="116"/>
      <c r="H124" s="117"/>
      <c r="I124" s="117"/>
      <c r="J124" s="118"/>
      <c r="K124" s="117"/>
      <c r="L124" s="117"/>
      <c r="M124" s="117"/>
      <c r="N124" s="119"/>
      <c r="O124" s="119"/>
      <c r="P124" s="119"/>
      <c r="Q124" s="119"/>
      <c r="R124" s="119"/>
      <c r="S124" s="119"/>
      <c r="T124" s="119"/>
      <c r="U124" s="119"/>
      <c r="V124" s="119"/>
      <c r="AU124" s="118"/>
      <c r="AV124" s="120"/>
      <c r="AW124" s="110"/>
      <c r="AX124" s="3"/>
    </row>
    <row r="125" spans="1:50" ht="15" hidden="1" customHeight="1" x14ac:dyDescent="0.25">
      <c r="A125" s="111"/>
      <c r="B125" s="111"/>
      <c r="C125" s="112"/>
      <c r="D125" s="113"/>
      <c r="E125" s="114"/>
      <c r="F125" s="115"/>
      <c r="G125" s="116"/>
      <c r="H125" s="117"/>
      <c r="I125" s="117"/>
      <c r="J125" s="118"/>
      <c r="K125" s="117"/>
      <c r="L125" s="117"/>
      <c r="M125" s="117"/>
      <c r="N125" s="119"/>
      <c r="O125" s="119"/>
      <c r="P125" s="119"/>
      <c r="Q125" s="119"/>
      <c r="R125" s="119"/>
      <c r="S125" s="119"/>
      <c r="T125" s="119"/>
      <c r="U125" s="119"/>
      <c r="V125" s="119"/>
      <c r="AU125" s="118"/>
      <c r="AV125" s="120"/>
      <c r="AW125" s="149"/>
      <c r="AX125" s="3"/>
    </row>
    <row r="126" spans="1:50" ht="15" hidden="1" customHeight="1" x14ac:dyDescent="0.25">
      <c r="A126" s="150"/>
      <c r="B126" s="150"/>
      <c r="C126" s="112"/>
      <c r="D126" s="113"/>
      <c r="E126" s="114"/>
      <c r="F126" s="115"/>
      <c r="G126" s="116"/>
      <c r="H126" s="117"/>
      <c r="I126" s="117"/>
      <c r="J126" s="118"/>
      <c r="K126" s="117"/>
      <c r="L126" s="117"/>
      <c r="M126" s="117"/>
      <c r="N126" s="119"/>
      <c r="O126" s="119"/>
      <c r="P126" s="119"/>
      <c r="Q126" s="119"/>
      <c r="R126" s="119"/>
      <c r="S126" s="119"/>
      <c r="T126" s="119"/>
      <c r="U126" s="119"/>
      <c r="V126" s="119"/>
      <c r="AU126" s="118"/>
      <c r="AV126" s="120"/>
      <c r="AW126" s="149"/>
      <c r="AX126" s="3"/>
    </row>
    <row r="127" spans="1:50" ht="15" hidden="1" customHeight="1" x14ac:dyDescent="0.25">
      <c r="A127" s="150"/>
      <c r="B127" s="150"/>
      <c r="C127" s="112"/>
      <c r="D127" s="113"/>
      <c r="E127" s="114"/>
      <c r="F127" s="115"/>
      <c r="G127" s="116"/>
      <c r="H127" s="117"/>
      <c r="I127" s="117"/>
      <c r="J127" s="118"/>
      <c r="K127" s="117"/>
      <c r="L127" s="117"/>
      <c r="M127" s="117"/>
      <c r="N127" s="119"/>
      <c r="O127" s="119"/>
      <c r="P127" s="119"/>
      <c r="Q127" s="119"/>
      <c r="R127" s="119"/>
      <c r="S127" s="119"/>
      <c r="T127" s="119"/>
      <c r="U127" s="119"/>
      <c r="V127" s="119"/>
      <c r="AU127" s="118"/>
      <c r="AV127" s="120"/>
      <c r="AW127" s="149"/>
      <c r="AX127" s="3"/>
    </row>
    <row r="128" spans="1:50" ht="15" hidden="1" customHeight="1" x14ac:dyDescent="0.25">
      <c r="A128" s="150"/>
      <c r="B128" s="150"/>
      <c r="C128" s="112"/>
      <c r="D128" s="113"/>
      <c r="E128" s="114"/>
      <c r="F128" s="115"/>
      <c r="G128" s="116"/>
      <c r="H128" s="117"/>
      <c r="I128" s="117"/>
      <c r="J128" s="118"/>
      <c r="K128" s="117"/>
      <c r="L128" s="117"/>
      <c r="M128" s="117"/>
      <c r="N128" s="119"/>
      <c r="O128" s="119"/>
      <c r="P128" s="119"/>
      <c r="Q128" s="119"/>
      <c r="R128" s="119"/>
      <c r="S128" s="119"/>
      <c r="T128" s="119"/>
      <c r="U128" s="119"/>
      <c r="V128" s="119"/>
      <c r="AU128" s="118"/>
      <c r="AV128" s="120"/>
      <c r="AW128" s="149"/>
      <c r="AX128" s="3"/>
    </row>
    <row r="129" spans="1:50" ht="15" hidden="1" customHeight="1" x14ac:dyDescent="0.25">
      <c r="A129" s="151"/>
      <c r="B129" s="151"/>
      <c r="C129" s="152"/>
      <c r="D129" s="153"/>
      <c r="E129" s="154"/>
      <c r="F129" s="155"/>
      <c r="G129" s="156"/>
      <c r="H129" s="157"/>
      <c r="I129" s="157"/>
      <c r="J129" s="158"/>
      <c r="K129" s="157"/>
      <c r="L129" s="157"/>
      <c r="M129" s="157"/>
      <c r="N129" s="159"/>
      <c r="O129" s="159"/>
      <c r="P129" s="159"/>
      <c r="Q129" s="159"/>
      <c r="R129" s="159"/>
      <c r="S129" s="159"/>
      <c r="T129" s="159"/>
      <c r="U129" s="159"/>
      <c r="V129" s="159"/>
      <c r="AU129" s="158"/>
      <c r="AV129" s="160"/>
      <c r="AW129" s="149"/>
      <c r="AX129" s="3"/>
    </row>
    <row r="130" spans="1:50" ht="39.950000000000003" customHeight="1" x14ac:dyDescent="0.25">
      <c r="A130" s="161"/>
      <c r="B130" s="161"/>
      <c r="C130" s="162"/>
      <c r="D130" s="163"/>
      <c r="E130" s="164"/>
      <c r="F130" s="165"/>
      <c r="G130" s="166"/>
      <c r="H130" s="167"/>
      <c r="I130" s="167"/>
      <c r="J130" s="165"/>
      <c r="K130" s="167"/>
      <c r="L130" s="167"/>
      <c r="M130" s="167"/>
      <c r="N130" s="168"/>
      <c r="O130" s="168"/>
      <c r="P130" s="168"/>
      <c r="Q130" s="168"/>
      <c r="R130" s="168"/>
      <c r="S130" s="168"/>
      <c r="T130" s="168"/>
      <c r="U130" s="168"/>
      <c r="V130" s="168"/>
      <c r="AU130" s="165"/>
      <c r="AV130" s="164"/>
      <c r="AW130" s="149"/>
      <c r="AX130" s="3"/>
    </row>
    <row r="131" spans="1:50" x14ac:dyDescent="0.25">
      <c r="A131" s="161"/>
      <c r="B131" s="161"/>
      <c r="C131" s="162"/>
      <c r="D131" s="163"/>
      <c r="E131" s="164"/>
      <c r="F131" s="164" t="s">
        <v>130</v>
      </c>
      <c r="G131" s="166"/>
      <c r="H131" s="167"/>
      <c r="I131" s="167"/>
      <c r="J131" s="165"/>
      <c r="K131" s="167"/>
      <c r="L131" s="167"/>
      <c r="M131" s="167"/>
      <c r="N131" s="168"/>
      <c r="O131" s="168"/>
      <c r="P131" s="168"/>
      <c r="Q131" s="168"/>
      <c r="R131" s="168"/>
      <c r="S131" s="168"/>
      <c r="T131" s="168"/>
      <c r="U131" s="168"/>
      <c r="V131" s="168"/>
      <c r="AU131" s="165"/>
      <c r="AV131" s="164"/>
      <c r="AW131" s="149"/>
      <c r="AX131" s="3"/>
    </row>
    <row r="132" spans="1:50" x14ac:dyDescent="0.25">
      <c r="A132" s="161"/>
      <c r="B132" s="161"/>
      <c r="C132" s="162"/>
      <c r="D132" s="163"/>
      <c r="E132" s="164"/>
      <c r="F132" s="164" t="s">
        <v>131</v>
      </c>
      <c r="G132" s="166"/>
      <c r="H132" s="167"/>
      <c r="I132" s="167"/>
      <c r="J132" s="165"/>
      <c r="K132" s="167"/>
      <c r="L132" s="167"/>
      <c r="M132" s="167"/>
      <c r="N132" s="168"/>
      <c r="O132" s="168"/>
      <c r="P132" s="168"/>
      <c r="Q132" s="168"/>
      <c r="R132" s="168"/>
      <c r="S132" s="168"/>
      <c r="T132" s="168"/>
      <c r="U132" s="168"/>
      <c r="V132" s="168"/>
      <c r="AU132" s="165"/>
      <c r="AV132" s="164"/>
      <c r="AW132" s="149"/>
      <c r="AX132" s="3"/>
    </row>
    <row r="133" spans="1:50" x14ac:dyDescent="0.25">
      <c r="A133" s="161"/>
      <c r="B133" s="161"/>
      <c r="C133" s="162"/>
      <c r="D133" s="163"/>
      <c r="E133" s="164"/>
      <c r="F133" s="164"/>
      <c r="G133" s="166"/>
      <c r="H133" s="167"/>
      <c r="I133" s="167"/>
      <c r="J133" s="165"/>
      <c r="K133" s="167"/>
      <c r="L133" s="167"/>
      <c r="M133" s="167"/>
      <c r="N133" s="168"/>
      <c r="O133" s="168"/>
      <c r="P133" s="168"/>
      <c r="Q133" s="168"/>
      <c r="R133" s="168"/>
      <c r="S133" s="168"/>
      <c r="T133" s="168"/>
      <c r="U133" s="168"/>
      <c r="V133" s="168"/>
      <c r="AU133" s="165"/>
      <c r="AV133" s="164"/>
      <c r="AW133" s="149"/>
      <c r="AX133" s="3"/>
    </row>
    <row r="134" spans="1:50" x14ac:dyDescent="0.25">
      <c r="A134" s="161"/>
      <c r="B134" s="161"/>
      <c r="C134" s="162"/>
      <c r="D134" s="163"/>
      <c r="E134" s="164"/>
      <c r="F134" s="164" t="s">
        <v>132</v>
      </c>
      <c r="G134" s="166"/>
      <c r="H134" s="167"/>
      <c r="I134" s="167"/>
      <c r="J134" s="165"/>
      <c r="K134" s="167"/>
      <c r="L134" s="167"/>
      <c r="M134" s="167"/>
      <c r="N134" s="168"/>
      <c r="O134" s="168"/>
      <c r="P134" s="168"/>
      <c r="Q134" s="168"/>
      <c r="R134" s="168"/>
      <c r="S134" s="168"/>
      <c r="T134" s="168"/>
      <c r="U134" s="168"/>
      <c r="V134" s="168"/>
      <c r="AU134" s="165"/>
      <c r="AV134" s="164"/>
      <c r="AW134" s="149"/>
      <c r="AX134" s="3"/>
    </row>
    <row r="135" spans="1:50" x14ac:dyDescent="0.25">
      <c r="A135" s="161"/>
      <c r="B135" s="161"/>
      <c r="C135" s="162"/>
      <c r="D135" s="163"/>
      <c r="E135" s="164"/>
      <c r="F135" s="164" t="s">
        <v>133</v>
      </c>
      <c r="G135" s="166"/>
      <c r="H135" s="167"/>
      <c r="I135" s="167"/>
      <c r="J135" s="165"/>
      <c r="K135" s="167"/>
      <c r="L135" s="167"/>
      <c r="M135" s="167"/>
      <c r="N135" s="168"/>
      <c r="O135" s="168"/>
      <c r="P135" s="168"/>
      <c r="Q135" s="168"/>
      <c r="R135" s="168"/>
      <c r="S135" s="168"/>
      <c r="T135" s="168"/>
      <c r="U135" s="168"/>
      <c r="V135" s="168"/>
      <c r="AU135" s="165"/>
      <c r="AV135" s="164"/>
      <c r="AW135" s="149"/>
      <c r="AX135" s="3"/>
    </row>
    <row r="136" spans="1:50" x14ac:dyDescent="0.25">
      <c r="A136" s="161"/>
      <c r="B136" s="161"/>
      <c r="C136" s="162"/>
      <c r="D136" s="163"/>
      <c r="E136" s="164"/>
      <c r="F136" s="164"/>
      <c r="G136" s="166"/>
      <c r="H136" s="167"/>
      <c r="I136" s="167"/>
      <c r="J136" s="165"/>
      <c r="K136" s="167"/>
      <c r="L136" s="167"/>
      <c r="M136" s="167"/>
      <c r="N136" s="168"/>
      <c r="O136" s="168"/>
      <c r="P136" s="168"/>
      <c r="Q136" s="168"/>
      <c r="R136" s="168"/>
      <c r="S136" s="168"/>
      <c r="T136" s="168"/>
      <c r="U136" s="168"/>
      <c r="V136" s="168"/>
      <c r="AU136" s="165"/>
      <c r="AV136" s="164"/>
      <c r="AW136" s="149"/>
      <c r="AX136" s="3"/>
    </row>
    <row r="137" spans="1:50" x14ac:dyDescent="0.25">
      <c r="A137" s="161"/>
      <c r="B137" s="161"/>
      <c r="C137" s="162"/>
      <c r="D137" s="163"/>
      <c r="E137" s="164"/>
      <c r="F137" s="164"/>
      <c r="G137" s="166"/>
      <c r="H137" s="167"/>
      <c r="I137" s="167"/>
      <c r="J137" s="165"/>
      <c r="K137" s="167"/>
      <c r="L137" s="167"/>
      <c r="M137" s="167"/>
      <c r="N137" s="168"/>
      <c r="O137" s="168"/>
      <c r="P137" s="168"/>
      <c r="Q137" s="168"/>
      <c r="R137" s="168"/>
      <c r="S137" s="168"/>
      <c r="T137" s="168"/>
      <c r="U137" s="168"/>
      <c r="V137" s="168"/>
      <c r="AU137" s="165"/>
      <c r="AV137" s="164"/>
      <c r="AW137" s="149"/>
      <c r="AX137" s="3"/>
    </row>
    <row r="138" spans="1:50" x14ac:dyDescent="0.25">
      <c r="A138" s="161"/>
      <c r="B138" s="161"/>
      <c r="C138" s="162"/>
      <c r="D138" s="163"/>
      <c r="E138" s="164"/>
      <c r="F138" s="164"/>
      <c r="G138" s="166"/>
      <c r="H138" s="167"/>
      <c r="I138" s="167"/>
      <c r="J138" s="165"/>
      <c r="K138" s="167"/>
      <c r="L138" s="167"/>
      <c r="M138" s="167"/>
      <c r="N138" s="168"/>
      <c r="O138" s="168"/>
      <c r="P138" s="168"/>
      <c r="Q138" s="168"/>
      <c r="R138" s="168"/>
      <c r="S138" s="168"/>
      <c r="T138" s="168"/>
      <c r="U138" s="168"/>
      <c r="V138" s="168"/>
      <c r="AU138" s="165"/>
      <c r="AV138" s="164"/>
      <c r="AW138" s="149"/>
      <c r="AX138" s="3"/>
    </row>
    <row r="139" spans="1:50" x14ac:dyDescent="0.25">
      <c r="A139" s="161"/>
      <c r="B139" s="161"/>
      <c r="C139" s="162"/>
      <c r="D139" s="163"/>
      <c r="E139" s="164"/>
      <c r="F139" s="164"/>
      <c r="G139" s="166"/>
      <c r="H139" s="167"/>
      <c r="I139" s="167"/>
      <c r="J139" s="165"/>
      <c r="K139" s="167"/>
      <c r="L139" s="167"/>
      <c r="M139" s="167"/>
      <c r="N139" s="168"/>
      <c r="O139" s="168"/>
      <c r="P139" s="168"/>
      <c r="Q139" s="168"/>
      <c r="R139" s="168"/>
      <c r="S139" s="168"/>
      <c r="T139" s="168"/>
      <c r="U139" s="168"/>
      <c r="V139" s="168"/>
      <c r="AU139" s="165"/>
      <c r="AV139" s="164"/>
      <c r="AW139" s="149"/>
      <c r="AX139" s="3"/>
    </row>
    <row r="140" spans="1:50" x14ac:dyDescent="0.25">
      <c r="A140" s="161"/>
      <c r="B140" s="161"/>
      <c r="C140" s="162"/>
      <c r="D140" s="163"/>
      <c r="E140" s="164"/>
      <c r="F140" s="165"/>
      <c r="G140" s="166"/>
      <c r="H140" s="167"/>
      <c r="I140" s="167"/>
      <c r="J140" s="165"/>
      <c r="K140" s="167"/>
      <c r="L140" s="167"/>
      <c r="M140" s="167"/>
      <c r="N140" s="168"/>
      <c r="O140" s="168"/>
      <c r="P140" s="168"/>
      <c r="Q140" s="168"/>
      <c r="R140" s="168"/>
      <c r="S140" s="168"/>
      <c r="T140" s="168"/>
      <c r="U140" s="168"/>
      <c r="V140" s="168"/>
      <c r="AU140" s="165"/>
      <c r="AV140" s="164"/>
      <c r="AW140" s="149"/>
      <c r="AX140" s="3"/>
    </row>
    <row r="144" spans="1:50" x14ac:dyDescent="0.25">
      <c r="C144" s="3" t="str">
        <f ca="1">IFERROR(SEARCH("НОРМАТИВНА ЧАСТИНА",$C12),"")</f>
        <v/>
      </c>
    </row>
    <row r="550" spans="1:48" hidden="1" outlineLevel="1" x14ac:dyDescent="0.25">
      <c r="A550" s="169" t="s">
        <v>120</v>
      </c>
      <c r="B550" s="169"/>
      <c r="C550" s="170">
        <v>2</v>
      </c>
      <c r="D550" s="171"/>
      <c r="E550" s="170"/>
      <c r="F550" s="170">
        <v>3</v>
      </c>
      <c r="G550" s="170">
        <v>4</v>
      </c>
      <c r="H550" s="170">
        <v>5</v>
      </c>
      <c r="I550" s="170">
        <v>6</v>
      </c>
      <c r="J550" s="170">
        <v>7</v>
      </c>
      <c r="K550" s="170">
        <v>8</v>
      </c>
      <c r="L550" s="170">
        <v>9</v>
      </c>
      <c r="M550" s="170">
        <v>10</v>
      </c>
      <c r="N550" s="170">
        <v>11</v>
      </c>
      <c r="O550" s="170">
        <v>12</v>
      </c>
      <c r="P550" s="170">
        <v>13</v>
      </c>
      <c r="Q550" s="170">
        <v>14</v>
      </c>
      <c r="R550" s="170">
        <v>15</v>
      </c>
      <c r="S550" s="170">
        <v>16</v>
      </c>
      <c r="T550" s="170">
        <v>17</v>
      </c>
      <c r="U550" s="170">
        <v>18</v>
      </c>
      <c r="V550" s="170">
        <v>19</v>
      </c>
      <c r="W550" s="170">
        <v>20</v>
      </c>
      <c r="X550" s="170">
        <v>21</v>
      </c>
      <c r="Y550" s="170">
        <v>22</v>
      </c>
      <c r="Z550" s="170">
        <v>23</v>
      </c>
      <c r="AA550" s="170">
        <v>24</v>
      </c>
      <c r="AB550" s="170">
        <v>25</v>
      </c>
      <c r="AC550" s="170">
        <v>26</v>
      </c>
      <c r="AD550" s="170">
        <v>27</v>
      </c>
      <c r="AE550" s="170">
        <v>28</v>
      </c>
      <c r="AF550" s="170">
        <v>29</v>
      </c>
      <c r="AG550" s="170">
        <v>30</v>
      </c>
      <c r="AH550" s="170">
        <v>31</v>
      </c>
      <c r="AI550" s="170">
        <v>32</v>
      </c>
      <c r="AJ550" s="170">
        <v>33</v>
      </c>
      <c r="AK550" s="170">
        <v>34</v>
      </c>
      <c r="AL550" s="170">
        <v>35</v>
      </c>
      <c r="AM550" s="170"/>
      <c r="AN550" s="170"/>
      <c r="AO550" s="170"/>
      <c r="AP550" s="170"/>
      <c r="AQ550" s="170"/>
      <c r="AR550" s="170"/>
      <c r="AS550" s="170"/>
      <c r="AT550" s="170"/>
      <c r="AU550" s="170">
        <v>44</v>
      </c>
      <c r="AV550" s="170">
        <v>45</v>
      </c>
    </row>
    <row r="551" spans="1:48" hidden="1" outlineLevel="1" x14ac:dyDescent="0.25">
      <c r="A551" s="169" t="s">
        <v>120</v>
      </c>
      <c r="B551" s="169"/>
      <c r="C551" s="170">
        <v>2</v>
      </c>
      <c r="D551" s="171"/>
      <c r="E551" s="170"/>
      <c r="F551" s="170">
        <v>3</v>
      </c>
      <c r="G551" s="170">
        <v>4</v>
      </c>
      <c r="H551" s="170">
        <v>5</v>
      </c>
      <c r="I551" s="170">
        <v>6</v>
      </c>
      <c r="J551" s="170">
        <v>7</v>
      </c>
      <c r="K551" s="170">
        <v>8</v>
      </c>
      <c r="L551" s="170">
        <v>9</v>
      </c>
      <c r="M551" s="170">
        <v>10</v>
      </c>
      <c r="N551" s="170">
        <v>11</v>
      </c>
      <c r="O551" s="170">
        <v>12</v>
      </c>
      <c r="P551" s="170">
        <v>13</v>
      </c>
      <c r="Q551" s="170">
        <v>14</v>
      </c>
      <c r="R551" s="170">
        <v>15</v>
      </c>
      <c r="S551" s="170">
        <v>16</v>
      </c>
      <c r="T551" s="170">
        <v>17</v>
      </c>
      <c r="U551" s="170">
        <v>18</v>
      </c>
      <c r="V551" s="170">
        <v>19</v>
      </c>
      <c r="W551" s="170">
        <v>20</v>
      </c>
      <c r="X551" s="170">
        <v>21</v>
      </c>
      <c r="Y551" s="170">
        <v>21</v>
      </c>
      <c r="Z551" s="170">
        <v>22</v>
      </c>
      <c r="AA551" s="170">
        <v>22</v>
      </c>
      <c r="AB551" s="170">
        <v>23</v>
      </c>
      <c r="AC551" s="170">
        <v>23</v>
      </c>
      <c r="AD551" s="170">
        <v>24</v>
      </c>
      <c r="AE551" s="170">
        <v>24</v>
      </c>
      <c r="AF551" s="170">
        <v>25</v>
      </c>
      <c r="AG551" s="170">
        <v>25</v>
      </c>
      <c r="AH551" s="170">
        <v>26</v>
      </c>
      <c r="AI551" s="170">
        <v>26</v>
      </c>
      <c r="AJ551" s="170">
        <v>27</v>
      </c>
      <c r="AK551" s="170">
        <v>27</v>
      </c>
      <c r="AL551" s="170">
        <v>28</v>
      </c>
      <c r="AM551" s="170"/>
      <c r="AN551" s="170"/>
      <c r="AO551" s="170"/>
      <c r="AP551" s="170"/>
      <c r="AQ551" s="170"/>
      <c r="AR551" s="170"/>
      <c r="AS551" s="170"/>
      <c r="AT551" s="170"/>
      <c r="AU551" s="170">
        <v>28</v>
      </c>
      <c r="AV551" s="170">
        <v>29</v>
      </c>
    </row>
    <row r="552" spans="1:48" hidden="1" outlineLevel="1" x14ac:dyDescent="0.25">
      <c r="A552" s="169">
        <v>1</v>
      </c>
      <c r="B552" s="169"/>
      <c r="C552" s="170">
        <v>2</v>
      </c>
      <c r="D552" s="171"/>
      <c r="E552" s="170"/>
      <c r="F552" s="170">
        <v>3</v>
      </c>
      <c r="G552" s="170">
        <v>4</v>
      </c>
      <c r="H552" s="170">
        <v>5</v>
      </c>
      <c r="I552" s="170">
        <v>6</v>
      </c>
      <c r="J552" s="170">
        <v>7</v>
      </c>
      <c r="K552" s="170">
        <v>8</v>
      </c>
      <c r="L552" s="170">
        <v>9</v>
      </c>
      <c r="M552" s="170">
        <v>10</v>
      </c>
      <c r="N552" s="170">
        <v>11</v>
      </c>
      <c r="O552" s="170">
        <v>12</v>
      </c>
      <c r="P552" s="170">
        <v>13</v>
      </c>
      <c r="Q552" s="170">
        <v>14</v>
      </c>
      <c r="R552" s="170">
        <v>15</v>
      </c>
      <c r="S552" s="170">
        <v>16</v>
      </c>
      <c r="T552" s="170">
        <v>17</v>
      </c>
      <c r="U552" s="170">
        <v>18</v>
      </c>
      <c r="V552" s="170">
        <v>19</v>
      </c>
      <c r="W552" s="170">
        <v>20</v>
      </c>
      <c r="X552" s="170">
        <v>21</v>
      </c>
      <c r="Y552" s="170">
        <v>22</v>
      </c>
      <c r="Z552" s="170">
        <v>23</v>
      </c>
      <c r="AA552" s="170">
        <v>24</v>
      </c>
      <c r="AB552" s="170">
        <v>25</v>
      </c>
      <c r="AC552" s="170">
        <v>26</v>
      </c>
      <c r="AD552" s="170">
        <v>27</v>
      </c>
      <c r="AE552" s="170">
        <v>28</v>
      </c>
      <c r="AF552" s="170">
        <v>29</v>
      </c>
      <c r="AG552" s="170">
        <v>30</v>
      </c>
      <c r="AH552" s="170">
        <v>31</v>
      </c>
      <c r="AI552" s="170">
        <v>32</v>
      </c>
      <c r="AJ552" s="170">
        <v>33</v>
      </c>
      <c r="AK552" s="170">
        <v>34</v>
      </c>
      <c r="AL552" s="170">
        <v>35</v>
      </c>
      <c r="AM552" s="170"/>
      <c r="AN552" s="170"/>
      <c r="AO552" s="170"/>
      <c r="AP552" s="170"/>
      <c r="AQ552" s="170"/>
      <c r="AR552" s="170"/>
      <c r="AS552" s="170"/>
      <c r="AT552" s="170"/>
      <c r="AU552" s="170">
        <v>23</v>
      </c>
      <c r="AV552" s="170">
        <v>24</v>
      </c>
    </row>
    <row r="553" spans="1:48" hidden="1" outlineLevel="1" x14ac:dyDescent="0.25">
      <c r="A553" s="169">
        <v>1</v>
      </c>
      <c r="B553" s="169"/>
      <c r="C553" s="170">
        <v>2</v>
      </c>
      <c r="D553" s="171"/>
      <c r="E553" s="170"/>
      <c r="F553" s="170">
        <v>3</v>
      </c>
      <c r="G553" s="170">
        <v>4</v>
      </c>
      <c r="H553" s="170">
        <v>5</v>
      </c>
      <c r="I553" s="170">
        <v>6</v>
      </c>
      <c r="J553" s="170">
        <v>7</v>
      </c>
      <c r="K553" s="170">
        <v>8</v>
      </c>
      <c r="L553" s="170">
        <v>9</v>
      </c>
      <c r="M553" s="170">
        <v>10</v>
      </c>
      <c r="N553" s="170">
        <v>11</v>
      </c>
      <c r="O553" s="170">
        <v>12</v>
      </c>
      <c r="P553" s="170">
        <v>13</v>
      </c>
      <c r="Q553" s="170">
        <v>14</v>
      </c>
      <c r="R553" s="170">
        <v>15</v>
      </c>
      <c r="S553" s="170">
        <v>16</v>
      </c>
      <c r="T553" s="170">
        <v>17</v>
      </c>
      <c r="U553" s="170">
        <v>18</v>
      </c>
      <c r="V553" s="170">
        <v>19</v>
      </c>
      <c r="W553" s="170">
        <v>20</v>
      </c>
      <c r="X553" s="170">
        <v>21</v>
      </c>
      <c r="Y553" s="170">
        <v>22</v>
      </c>
      <c r="Z553" s="170">
        <v>23</v>
      </c>
      <c r="AA553" s="170">
        <v>24</v>
      </c>
      <c r="AB553" s="170">
        <v>25</v>
      </c>
      <c r="AC553" s="170">
        <v>26</v>
      </c>
      <c r="AD553" s="170">
        <v>27</v>
      </c>
      <c r="AE553" s="170">
        <v>28</v>
      </c>
      <c r="AF553" s="170">
        <v>29</v>
      </c>
      <c r="AG553" s="170">
        <v>30</v>
      </c>
      <c r="AH553" s="170">
        <v>31</v>
      </c>
      <c r="AI553" s="170">
        <v>32</v>
      </c>
      <c r="AJ553" s="170">
        <v>33</v>
      </c>
      <c r="AK553" s="170">
        <v>34</v>
      </c>
      <c r="AL553" s="170">
        <v>35</v>
      </c>
      <c r="AM553" s="170"/>
      <c r="AN553" s="170"/>
      <c r="AO553" s="170"/>
      <c r="AP553" s="170"/>
      <c r="AQ553" s="170"/>
      <c r="AR553" s="170"/>
      <c r="AS553" s="170"/>
      <c r="AT553" s="170"/>
      <c r="AU553" s="170">
        <v>24</v>
      </c>
      <c r="AV553" s="170">
        <v>25</v>
      </c>
    </row>
    <row r="554" spans="1:48" hidden="1" outlineLevel="1" x14ac:dyDescent="0.25">
      <c r="A554" s="169" t="s">
        <v>120</v>
      </c>
      <c r="B554" s="169"/>
      <c r="C554" s="170">
        <v>2</v>
      </c>
      <c r="D554" s="171"/>
      <c r="E554" s="170"/>
      <c r="F554" s="170">
        <v>3</v>
      </c>
      <c r="G554" s="170">
        <v>4</v>
      </c>
      <c r="H554" s="170">
        <v>5</v>
      </c>
      <c r="I554" s="170">
        <v>6</v>
      </c>
      <c r="J554" s="170">
        <v>7</v>
      </c>
      <c r="K554" s="170">
        <v>8</v>
      </c>
      <c r="L554" s="170">
        <v>9</v>
      </c>
      <c r="M554" s="170">
        <v>10</v>
      </c>
      <c r="N554" s="170">
        <v>11</v>
      </c>
      <c r="O554" s="170">
        <v>12</v>
      </c>
      <c r="P554" s="170">
        <v>13</v>
      </c>
      <c r="Q554" s="170">
        <v>14</v>
      </c>
      <c r="R554" s="170">
        <v>15</v>
      </c>
      <c r="S554" s="170">
        <v>16</v>
      </c>
      <c r="T554" s="170">
        <v>17</v>
      </c>
      <c r="U554" s="170">
        <v>18</v>
      </c>
      <c r="V554" s="170">
        <v>19</v>
      </c>
      <c r="W554" s="170">
        <v>20</v>
      </c>
      <c r="X554" s="170">
        <v>21</v>
      </c>
      <c r="Y554" s="170">
        <v>22</v>
      </c>
      <c r="Z554" s="170">
        <v>23</v>
      </c>
      <c r="AA554" s="170">
        <v>24</v>
      </c>
      <c r="AB554" s="170">
        <v>25</v>
      </c>
      <c r="AC554" s="170">
        <v>26</v>
      </c>
      <c r="AD554" s="170">
        <v>27</v>
      </c>
      <c r="AE554" s="170">
        <v>28</v>
      </c>
      <c r="AF554" s="170">
        <v>29</v>
      </c>
      <c r="AG554" s="170">
        <v>30</v>
      </c>
      <c r="AH554" s="170">
        <v>31</v>
      </c>
      <c r="AI554" s="170">
        <v>32</v>
      </c>
      <c r="AJ554" s="170">
        <v>33</v>
      </c>
      <c r="AK554" s="170">
        <v>34</v>
      </c>
      <c r="AL554" s="170">
        <v>35</v>
      </c>
      <c r="AM554" s="170"/>
      <c r="AN554" s="170"/>
      <c r="AO554" s="170"/>
      <c r="AP554" s="170"/>
      <c r="AQ554" s="170"/>
      <c r="AR554" s="170"/>
      <c r="AS554" s="170"/>
      <c r="AT554" s="170"/>
      <c r="AU554" s="170">
        <v>36</v>
      </c>
      <c r="AV554" s="170">
        <v>37</v>
      </c>
    </row>
    <row r="555" spans="1:48" hidden="1" outlineLevel="1" x14ac:dyDescent="0.25">
      <c r="A555" s="169">
        <v>1</v>
      </c>
      <c r="B555" s="169"/>
      <c r="C555" s="170">
        <v>2</v>
      </c>
      <c r="D555" s="171"/>
      <c r="E555" s="170"/>
      <c r="F555" s="170">
        <v>3</v>
      </c>
      <c r="G555" s="170">
        <v>4</v>
      </c>
      <c r="H555" s="170">
        <v>5</v>
      </c>
      <c r="I555" s="170">
        <v>6</v>
      </c>
      <c r="J555" s="170">
        <v>7</v>
      </c>
      <c r="K555" s="170">
        <v>8</v>
      </c>
      <c r="L555" s="170">
        <v>9</v>
      </c>
      <c r="M555" s="170">
        <v>10</v>
      </c>
      <c r="N555" s="170">
        <v>11</v>
      </c>
      <c r="O555" s="170">
        <v>12</v>
      </c>
      <c r="P555" s="170">
        <v>13</v>
      </c>
      <c r="Q555" s="170">
        <v>14</v>
      </c>
      <c r="R555" s="170">
        <v>15</v>
      </c>
      <c r="S555" s="170">
        <v>16</v>
      </c>
      <c r="T555" s="170">
        <v>17</v>
      </c>
      <c r="U555" s="170">
        <v>18</v>
      </c>
      <c r="V555" s="170">
        <v>19</v>
      </c>
      <c r="W555" s="170">
        <v>20</v>
      </c>
      <c r="X555" s="170">
        <v>21</v>
      </c>
      <c r="Y555" s="170">
        <v>22</v>
      </c>
      <c r="Z555" s="170">
        <v>23</v>
      </c>
      <c r="AA555" s="170">
        <v>24</v>
      </c>
      <c r="AB555" s="170">
        <v>25</v>
      </c>
      <c r="AC555" s="170">
        <v>26</v>
      </c>
      <c r="AD555" s="170">
        <v>27</v>
      </c>
      <c r="AE555" s="170">
        <v>28</v>
      </c>
      <c r="AF555" s="170">
        <v>29</v>
      </c>
      <c r="AG555" s="170">
        <v>30</v>
      </c>
      <c r="AH555" s="170">
        <v>31</v>
      </c>
      <c r="AI555" s="170">
        <v>32</v>
      </c>
      <c r="AJ555" s="170">
        <v>33</v>
      </c>
      <c r="AK555" s="170">
        <v>34</v>
      </c>
      <c r="AL555" s="170">
        <v>35</v>
      </c>
      <c r="AM555" s="170"/>
      <c r="AN555" s="170"/>
      <c r="AO555" s="170"/>
      <c r="AP555" s="170"/>
      <c r="AQ555" s="170"/>
      <c r="AR555" s="170"/>
      <c r="AS555" s="170"/>
      <c r="AT555" s="170"/>
      <c r="AU555" s="170">
        <v>26</v>
      </c>
      <c r="AV555" s="170">
        <v>27</v>
      </c>
    </row>
    <row r="556" spans="1:48" hidden="1" outlineLevel="1" x14ac:dyDescent="0.25">
      <c r="A556" s="169">
        <v>1</v>
      </c>
      <c r="B556" s="169"/>
      <c r="C556" s="170">
        <v>2</v>
      </c>
      <c r="D556" s="171"/>
      <c r="E556" s="170"/>
      <c r="F556" s="170">
        <v>3</v>
      </c>
      <c r="G556" s="170">
        <v>4</v>
      </c>
      <c r="H556" s="170">
        <v>5</v>
      </c>
      <c r="I556" s="170">
        <v>6</v>
      </c>
      <c r="J556" s="170">
        <v>7</v>
      </c>
      <c r="K556" s="170">
        <v>8</v>
      </c>
      <c r="L556" s="170">
        <v>9</v>
      </c>
      <c r="M556" s="170">
        <v>10</v>
      </c>
      <c r="N556" s="170">
        <v>11</v>
      </c>
      <c r="O556" s="170">
        <v>12</v>
      </c>
      <c r="P556" s="170">
        <v>13</v>
      </c>
      <c r="Q556" s="170">
        <v>14</v>
      </c>
      <c r="R556" s="170">
        <v>15</v>
      </c>
      <c r="S556" s="170">
        <v>16</v>
      </c>
      <c r="T556" s="170">
        <v>17</v>
      </c>
      <c r="U556" s="170">
        <v>18</v>
      </c>
      <c r="V556" s="170">
        <v>19</v>
      </c>
      <c r="W556" s="170">
        <v>20</v>
      </c>
      <c r="X556" s="170">
        <v>21</v>
      </c>
      <c r="Y556" s="170">
        <v>22</v>
      </c>
      <c r="Z556" s="170">
        <v>23</v>
      </c>
      <c r="AA556" s="170">
        <v>24</v>
      </c>
      <c r="AB556" s="170">
        <v>25</v>
      </c>
      <c r="AC556" s="170">
        <v>26</v>
      </c>
      <c r="AD556" s="170">
        <v>27</v>
      </c>
      <c r="AE556" s="170">
        <v>28</v>
      </c>
      <c r="AF556" s="170">
        <v>29</v>
      </c>
      <c r="AG556" s="170">
        <v>30</v>
      </c>
      <c r="AH556" s="170">
        <v>31</v>
      </c>
      <c r="AI556" s="170">
        <v>32</v>
      </c>
      <c r="AJ556" s="170">
        <v>33</v>
      </c>
      <c r="AK556" s="170">
        <v>34</v>
      </c>
      <c r="AL556" s="170">
        <v>35</v>
      </c>
      <c r="AM556" s="170"/>
      <c r="AN556" s="170"/>
      <c r="AO556" s="170"/>
      <c r="AP556" s="170"/>
      <c r="AQ556" s="170"/>
      <c r="AR556" s="170"/>
      <c r="AS556" s="170"/>
      <c r="AT556" s="170"/>
      <c r="AU556" s="170">
        <v>22</v>
      </c>
      <c r="AV556" s="170">
        <v>23</v>
      </c>
    </row>
    <row r="557" spans="1:48" hidden="1" outlineLevel="1" x14ac:dyDescent="0.25">
      <c r="A557" t="s">
        <v>120</v>
      </c>
      <c r="C557" s="170">
        <v>2</v>
      </c>
      <c r="D557" s="171"/>
      <c r="E557" s="170"/>
      <c r="F557" s="170">
        <v>4</v>
      </c>
      <c r="G557" s="170">
        <v>5</v>
      </c>
      <c r="H557" s="170">
        <v>6</v>
      </c>
      <c r="I557" s="170">
        <v>7</v>
      </c>
      <c r="J557" s="170">
        <v>8</v>
      </c>
      <c r="K557" s="170">
        <v>9</v>
      </c>
      <c r="L557" s="170">
        <v>10</v>
      </c>
      <c r="M557" s="170">
        <v>11</v>
      </c>
      <c r="N557" s="170">
        <v>12</v>
      </c>
      <c r="O557" s="170">
        <v>13</v>
      </c>
      <c r="P557" s="170">
        <v>14</v>
      </c>
      <c r="Q557" s="170">
        <v>15</v>
      </c>
      <c r="R557" s="170">
        <v>16</v>
      </c>
      <c r="S557" s="170">
        <v>17</v>
      </c>
      <c r="T557" s="170">
        <v>18</v>
      </c>
      <c r="U557" s="170">
        <v>19</v>
      </c>
      <c r="V557" s="170">
        <v>20</v>
      </c>
      <c r="W557" s="170">
        <v>22</v>
      </c>
      <c r="X557" s="170">
        <v>23</v>
      </c>
      <c r="Y557" s="170">
        <v>24</v>
      </c>
      <c r="Z557" s="170">
        <v>25</v>
      </c>
      <c r="AA557" s="170">
        <v>26</v>
      </c>
      <c r="AB557" s="170">
        <v>27</v>
      </c>
      <c r="AC557" s="170">
        <v>28</v>
      </c>
      <c r="AD557" s="170">
        <v>29</v>
      </c>
      <c r="AE557" s="170">
        <v>30</v>
      </c>
      <c r="AF557" s="170">
        <v>31</v>
      </c>
      <c r="AG557" s="170">
        <v>32</v>
      </c>
      <c r="AH557" s="170">
        <v>33</v>
      </c>
      <c r="AI557" s="170">
        <v>34</v>
      </c>
      <c r="AJ557" s="170">
        <v>35</v>
      </c>
      <c r="AK557" s="170">
        <v>36</v>
      </c>
      <c r="AL557" s="170">
        <v>37</v>
      </c>
      <c r="AM557" s="170"/>
      <c r="AN557" s="170"/>
      <c r="AO557" s="170"/>
      <c r="AP557" s="170"/>
      <c r="AQ557" s="170"/>
      <c r="AR557" s="170"/>
      <c r="AS557" s="170"/>
      <c r="AT557" s="170"/>
      <c r="AU557" s="170">
        <v>24</v>
      </c>
      <c r="AV557" s="170">
        <v>25</v>
      </c>
    </row>
    <row r="558" spans="1:48" hidden="1" outlineLevel="1" x14ac:dyDescent="0.25">
      <c r="A558">
        <v>1</v>
      </c>
      <c r="C558" s="170">
        <v>2</v>
      </c>
      <c r="D558" s="171"/>
      <c r="E558" s="170"/>
      <c r="F558" s="170">
        <v>4</v>
      </c>
      <c r="G558" s="170">
        <v>5</v>
      </c>
      <c r="H558" s="170">
        <v>6</v>
      </c>
      <c r="I558" s="170">
        <v>7</v>
      </c>
      <c r="J558" s="170">
        <v>8</v>
      </c>
      <c r="K558" s="170">
        <v>9</v>
      </c>
      <c r="L558" s="170">
        <v>10</v>
      </c>
      <c r="M558" s="170">
        <v>11</v>
      </c>
      <c r="N558" s="170">
        <v>12</v>
      </c>
      <c r="O558" s="170">
        <v>13</v>
      </c>
      <c r="P558" s="170">
        <v>14</v>
      </c>
      <c r="Q558" s="170">
        <v>15</v>
      </c>
      <c r="R558" s="170">
        <v>16</v>
      </c>
      <c r="S558" s="170">
        <v>17</v>
      </c>
      <c r="T558" s="170">
        <v>18</v>
      </c>
      <c r="U558" s="170">
        <v>19</v>
      </c>
      <c r="V558" s="170">
        <v>20</v>
      </c>
      <c r="W558" s="170">
        <v>22</v>
      </c>
      <c r="X558" s="170">
        <v>23</v>
      </c>
      <c r="Y558" s="170">
        <v>24</v>
      </c>
      <c r="Z558" s="170">
        <v>25</v>
      </c>
      <c r="AA558" s="170">
        <v>26</v>
      </c>
      <c r="AB558" s="170">
        <v>27</v>
      </c>
      <c r="AC558" s="170">
        <v>28</v>
      </c>
      <c r="AD558" s="170">
        <v>29</v>
      </c>
      <c r="AE558" s="170">
        <v>30</v>
      </c>
      <c r="AF558" s="170">
        <v>31</v>
      </c>
      <c r="AG558" s="170">
        <v>32</v>
      </c>
      <c r="AH558" s="170">
        <v>33</v>
      </c>
      <c r="AI558" s="170">
        <v>34</v>
      </c>
      <c r="AJ558" s="170">
        <v>35</v>
      </c>
      <c r="AK558" s="170">
        <v>36</v>
      </c>
      <c r="AL558" s="170">
        <v>37</v>
      </c>
      <c r="AM558" s="170"/>
      <c r="AN558" s="170"/>
      <c r="AO558" s="170"/>
      <c r="AP558" s="170"/>
      <c r="AQ558" s="170"/>
      <c r="AR558" s="170"/>
      <c r="AS558" s="170"/>
      <c r="AT558" s="170"/>
      <c r="AU558" s="170">
        <v>23</v>
      </c>
      <c r="AV558" s="170">
        <v>24</v>
      </c>
    </row>
    <row r="559" spans="1:48" hidden="1" outlineLevel="1" x14ac:dyDescent="0.25">
      <c r="C559" s="170"/>
      <c r="D559" s="171"/>
      <c r="E559" s="170"/>
      <c r="F559" s="170"/>
      <c r="G559" s="170"/>
      <c r="H559" s="170"/>
      <c r="I559" s="170"/>
      <c r="J559" s="170"/>
      <c r="K559" s="170"/>
      <c r="L559" s="170"/>
      <c r="M559" s="170"/>
      <c r="N559" s="170"/>
      <c r="O559" s="170"/>
      <c r="P559" s="170"/>
      <c r="Q559" s="170"/>
      <c r="R559" s="170"/>
      <c r="S559" s="170"/>
      <c r="T559" s="170"/>
      <c r="U559" s="170"/>
      <c r="V559" s="170"/>
      <c r="W559" s="170"/>
      <c r="X559" s="170"/>
      <c r="Y559" s="170"/>
      <c r="Z559" s="170"/>
      <c r="AA559" s="170"/>
      <c r="AB559" s="170"/>
      <c r="AC559" s="170"/>
      <c r="AD559" s="170"/>
      <c r="AE559" s="170"/>
      <c r="AF559" s="170"/>
      <c r="AG559" s="170"/>
      <c r="AH559" s="170"/>
      <c r="AI559" s="170"/>
      <c r="AJ559" s="170"/>
      <c r="AK559" s="170"/>
      <c r="AL559" s="170"/>
      <c r="AM559" s="170"/>
      <c r="AN559" s="170"/>
      <c r="AO559" s="170"/>
      <c r="AP559" s="170"/>
      <c r="AQ559" s="170"/>
      <c r="AR559" s="170"/>
      <c r="AS559" s="170"/>
      <c r="AT559" s="170"/>
      <c r="AU559" s="170"/>
      <c r="AV559" s="170"/>
    </row>
    <row r="560" spans="1:48" hidden="1" outlineLevel="1" x14ac:dyDescent="0.25">
      <c r="C560" s="170"/>
      <c r="D560" s="171"/>
      <c r="E560" s="170"/>
      <c r="F560" s="170"/>
      <c r="G560" s="170"/>
      <c r="H560" s="170"/>
      <c r="I560" s="170"/>
      <c r="J560" s="170"/>
      <c r="K560" s="170"/>
      <c r="L560" s="170"/>
      <c r="M560" s="170"/>
      <c r="N560" s="170"/>
      <c r="O560" s="170"/>
      <c r="P560" s="170"/>
      <c r="Q560" s="170"/>
      <c r="R560" s="170"/>
      <c r="S560" s="170"/>
      <c r="T560" s="170"/>
      <c r="U560" s="170"/>
      <c r="V560" s="170"/>
      <c r="W560" s="170"/>
      <c r="X560" s="170"/>
      <c r="Y560" s="170"/>
      <c r="Z560" s="170"/>
      <c r="AA560" s="170"/>
      <c r="AB560" s="170"/>
      <c r="AC560" s="170"/>
      <c r="AD560" s="170"/>
      <c r="AE560" s="170"/>
      <c r="AF560" s="170"/>
      <c r="AG560" s="170"/>
      <c r="AH560" s="170"/>
      <c r="AI560" s="170"/>
      <c r="AJ560" s="170"/>
      <c r="AK560" s="170"/>
      <c r="AL560" s="170"/>
      <c r="AM560" s="170"/>
      <c r="AN560" s="170"/>
      <c r="AO560" s="170"/>
      <c r="AP560" s="170"/>
      <c r="AQ560" s="170"/>
      <c r="AR560" s="170"/>
      <c r="AS560" s="170"/>
      <c r="AT560" s="170"/>
      <c r="AU560" s="170"/>
      <c r="AV560" s="170"/>
    </row>
    <row r="561" spans="3:48" hidden="1" outlineLevel="1" x14ac:dyDescent="0.25">
      <c r="C561" s="170"/>
      <c r="D561" s="171"/>
      <c r="E561" s="170"/>
      <c r="F561" s="170"/>
      <c r="G561" s="170"/>
      <c r="H561" s="170"/>
      <c r="I561" s="170"/>
      <c r="J561" s="170"/>
      <c r="K561" s="170"/>
      <c r="L561" s="170"/>
      <c r="M561" s="170"/>
      <c r="N561" s="170"/>
      <c r="O561" s="170"/>
      <c r="P561" s="170"/>
      <c r="Q561" s="170"/>
      <c r="R561" s="170"/>
      <c r="S561" s="170"/>
      <c r="T561" s="170"/>
      <c r="U561" s="170"/>
      <c r="V561" s="170"/>
      <c r="W561" s="170"/>
      <c r="X561" s="170"/>
      <c r="Y561" s="170"/>
      <c r="Z561" s="170"/>
      <c r="AA561" s="170"/>
      <c r="AB561" s="170"/>
      <c r="AC561" s="170"/>
      <c r="AD561" s="170"/>
      <c r="AE561" s="170"/>
      <c r="AF561" s="170"/>
      <c r="AG561" s="170"/>
      <c r="AH561" s="170"/>
      <c r="AI561" s="170"/>
      <c r="AJ561" s="170"/>
      <c r="AK561" s="170"/>
      <c r="AL561" s="170"/>
      <c r="AM561" s="170"/>
      <c r="AN561" s="170"/>
      <c r="AO561" s="170"/>
      <c r="AP561" s="170"/>
      <c r="AQ561" s="170"/>
      <c r="AR561" s="170"/>
      <c r="AS561" s="170"/>
      <c r="AT561" s="170"/>
      <c r="AU561" s="170"/>
      <c r="AV561" s="170"/>
    </row>
    <row r="562" spans="3:48" hidden="1" outlineLevel="1" x14ac:dyDescent="0.25">
      <c r="C562" s="170"/>
      <c r="D562" s="171"/>
      <c r="E562" s="170"/>
      <c r="F562" s="170"/>
      <c r="G562" s="170"/>
      <c r="H562" s="170"/>
      <c r="I562" s="170"/>
      <c r="J562" s="170"/>
      <c r="K562" s="170"/>
      <c r="L562" s="170"/>
      <c r="M562" s="170"/>
      <c r="N562" s="170"/>
      <c r="O562" s="170"/>
      <c r="P562" s="170"/>
      <c r="Q562" s="170"/>
      <c r="R562" s="170"/>
      <c r="S562" s="170"/>
      <c r="T562" s="170"/>
      <c r="U562" s="170"/>
      <c r="V562" s="170"/>
      <c r="W562" s="170"/>
      <c r="X562" s="170"/>
      <c r="Y562" s="170"/>
      <c r="Z562" s="170"/>
      <c r="AA562" s="170"/>
      <c r="AB562" s="170"/>
      <c r="AC562" s="170"/>
      <c r="AD562" s="170"/>
      <c r="AE562" s="170"/>
      <c r="AF562" s="170"/>
      <c r="AG562" s="170"/>
      <c r="AH562" s="170"/>
      <c r="AI562" s="170"/>
      <c r="AJ562" s="170"/>
      <c r="AK562" s="170"/>
      <c r="AL562" s="170"/>
      <c r="AM562" s="170"/>
      <c r="AN562" s="170"/>
      <c r="AO562" s="170"/>
      <c r="AP562" s="170"/>
      <c r="AQ562" s="170"/>
      <c r="AR562" s="170"/>
      <c r="AS562" s="170"/>
      <c r="AT562" s="170"/>
      <c r="AU562" s="170"/>
      <c r="AV562" s="170"/>
    </row>
    <row r="563" spans="3:48" hidden="1" outlineLevel="1" x14ac:dyDescent="0.25">
      <c r="C563" s="170"/>
      <c r="D563" s="171"/>
      <c r="E563" s="170"/>
      <c r="F563" s="170"/>
      <c r="G563" s="170"/>
      <c r="H563" s="170"/>
      <c r="I563" s="170"/>
      <c r="J563" s="170"/>
      <c r="K563" s="170"/>
      <c r="L563" s="170"/>
      <c r="M563" s="170"/>
      <c r="N563" s="170"/>
      <c r="O563" s="170"/>
      <c r="P563" s="170"/>
      <c r="Q563" s="170"/>
      <c r="R563" s="170"/>
      <c r="S563" s="170"/>
      <c r="T563" s="170"/>
      <c r="U563" s="170"/>
      <c r="V563" s="170"/>
      <c r="W563" s="170"/>
      <c r="X563" s="170"/>
      <c r="Y563" s="170"/>
      <c r="Z563" s="170"/>
      <c r="AA563" s="170"/>
      <c r="AB563" s="170"/>
      <c r="AC563" s="170"/>
      <c r="AD563" s="170"/>
      <c r="AE563" s="170"/>
      <c r="AF563" s="170"/>
      <c r="AG563" s="170"/>
      <c r="AH563" s="170"/>
      <c r="AI563" s="170"/>
      <c r="AJ563" s="170"/>
      <c r="AK563" s="170"/>
      <c r="AL563" s="170"/>
      <c r="AM563" s="170"/>
      <c r="AN563" s="170"/>
      <c r="AO563" s="170"/>
      <c r="AP563" s="170"/>
      <c r="AQ563" s="170"/>
      <c r="AR563" s="170"/>
      <c r="AS563" s="170"/>
      <c r="AT563" s="170"/>
      <c r="AU563" s="170"/>
      <c r="AV563" s="170"/>
    </row>
    <row r="564" spans="3:48" hidden="1" outlineLevel="1" x14ac:dyDescent="0.25">
      <c r="C564" s="170"/>
      <c r="D564" s="171"/>
      <c r="E564" s="170"/>
      <c r="F564" s="170"/>
      <c r="G564" s="170"/>
      <c r="H564" s="170"/>
      <c r="I564" s="170"/>
      <c r="J564" s="170"/>
      <c r="K564" s="170"/>
      <c r="L564" s="170"/>
      <c r="M564" s="170"/>
      <c r="N564" s="170"/>
      <c r="O564" s="170"/>
      <c r="P564" s="170"/>
      <c r="Q564" s="170"/>
      <c r="R564" s="170"/>
      <c r="S564" s="170"/>
      <c r="T564" s="170"/>
      <c r="U564" s="170"/>
      <c r="V564" s="170"/>
      <c r="W564" s="170"/>
      <c r="X564" s="170"/>
      <c r="Y564" s="170"/>
      <c r="Z564" s="170"/>
      <c r="AA564" s="170"/>
      <c r="AB564" s="170"/>
      <c r="AC564" s="170"/>
      <c r="AD564" s="170"/>
      <c r="AE564" s="170"/>
      <c r="AF564" s="170"/>
      <c r="AG564" s="170"/>
      <c r="AH564" s="170"/>
      <c r="AI564" s="170"/>
      <c r="AJ564" s="170"/>
      <c r="AK564" s="170"/>
      <c r="AL564" s="170"/>
      <c r="AM564" s="170"/>
      <c r="AN564" s="170"/>
      <c r="AO564" s="170"/>
      <c r="AP564" s="170"/>
      <c r="AQ564" s="170"/>
      <c r="AR564" s="170"/>
      <c r="AS564" s="170"/>
      <c r="AT564" s="170"/>
      <c r="AU564" s="170"/>
      <c r="AV564" s="170"/>
    </row>
    <row r="565" spans="3:48" collapsed="1" x14ac:dyDescent="0.25"/>
    <row r="584" spans="3:3" x14ac:dyDescent="0.25">
      <c r="C584"/>
    </row>
    <row r="585" spans="3:3" x14ac:dyDescent="0.25">
      <c r="C585"/>
    </row>
    <row r="586" spans="3:3" x14ac:dyDescent="0.25">
      <c r="C586"/>
    </row>
    <row r="587" spans="3:3" x14ac:dyDescent="0.25">
      <c r="C587"/>
    </row>
    <row r="588" spans="3:3" x14ac:dyDescent="0.25">
      <c r="C588"/>
    </row>
    <row r="589" spans="3:3" x14ac:dyDescent="0.25">
      <c r="C589"/>
    </row>
    <row r="590" spans="3:3" x14ac:dyDescent="0.25">
      <c r="C590"/>
    </row>
    <row r="591" spans="3:3" x14ac:dyDescent="0.25">
      <c r="C591"/>
    </row>
    <row r="592" spans="3: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  <row r="599" spans="3:3" x14ac:dyDescent="0.25">
      <c r="C599"/>
    </row>
    <row r="600" spans="3:3" x14ac:dyDescent="0.25">
      <c r="C600"/>
    </row>
    <row r="601" spans="3:3" x14ac:dyDescent="0.25">
      <c r="C601"/>
    </row>
    <row r="602" spans="3:3" x14ac:dyDescent="0.25">
      <c r="C602"/>
    </row>
    <row r="603" spans="3:3" x14ac:dyDescent="0.25">
      <c r="C603"/>
    </row>
    <row r="604" spans="3:3" x14ac:dyDescent="0.25">
      <c r="C604"/>
    </row>
    <row r="605" spans="3:3" x14ac:dyDescent="0.25">
      <c r="C605"/>
    </row>
    <row r="606" spans="3:3" x14ac:dyDescent="0.25">
      <c r="C606"/>
    </row>
    <row r="607" spans="3:3" x14ac:dyDescent="0.25">
      <c r="C607"/>
    </row>
    <row r="608" spans="3:3" x14ac:dyDescent="0.25">
      <c r="C608"/>
    </row>
    <row r="609" spans="3:3" x14ac:dyDescent="0.25">
      <c r="C609"/>
    </row>
    <row r="610" spans="3:3" x14ac:dyDescent="0.25">
      <c r="C610"/>
    </row>
    <row r="611" spans="3:3" x14ac:dyDescent="0.25">
      <c r="C611"/>
    </row>
    <row r="612" spans="3:3" x14ac:dyDescent="0.25">
      <c r="C612"/>
    </row>
    <row r="613" spans="3:3" x14ac:dyDescent="0.25">
      <c r="C613"/>
    </row>
    <row r="614" spans="3:3" x14ac:dyDescent="0.25">
      <c r="C614"/>
    </row>
    <row r="615" spans="3:3" x14ac:dyDescent="0.25">
      <c r="C615"/>
    </row>
    <row r="616" spans="3:3" x14ac:dyDescent="0.25">
      <c r="C616"/>
    </row>
    <row r="617" spans="3:3" x14ac:dyDescent="0.25">
      <c r="C617"/>
    </row>
    <row r="618" spans="3:3" x14ac:dyDescent="0.25">
      <c r="C618"/>
    </row>
    <row r="619" spans="3:3" x14ac:dyDescent="0.25">
      <c r="C619"/>
    </row>
    <row r="620" spans="3:3" x14ac:dyDescent="0.25">
      <c r="C620"/>
    </row>
    <row r="621" spans="3:3" x14ac:dyDescent="0.25">
      <c r="C621"/>
    </row>
    <row r="622" spans="3:3" x14ac:dyDescent="0.25">
      <c r="C622"/>
    </row>
    <row r="623" spans="3:3" x14ac:dyDescent="0.25">
      <c r="C623"/>
    </row>
    <row r="624" spans="3:3" x14ac:dyDescent="0.25">
      <c r="C624"/>
    </row>
    <row r="625" spans="3:3" x14ac:dyDescent="0.25">
      <c r="C625"/>
    </row>
    <row r="626" spans="3:3" x14ac:dyDescent="0.25">
      <c r="C626"/>
    </row>
    <row r="627" spans="3:3" x14ac:dyDescent="0.25">
      <c r="C627"/>
    </row>
    <row r="628" spans="3:3" x14ac:dyDescent="0.25">
      <c r="C628"/>
    </row>
    <row r="629" spans="3:3" x14ac:dyDescent="0.25">
      <c r="C629"/>
    </row>
    <row r="630" spans="3:3" x14ac:dyDescent="0.25">
      <c r="C630"/>
    </row>
    <row r="631" spans="3:3" x14ac:dyDescent="0.25">
      <c r="C631"/>
    </row>
    <row r="632" spans="3:3" x14ac:dyDescent="0.25">
      <c r="C632"/>
    </row>
    <row r="633" spans="3:3" x14ac:dyDescent="0.25">
      <c r="C633"/>
    </row>
    <row r="634" spans="3:3" x14ac:dyDescent="0.25">
      <c r="C634"/>
    </row>
    <row r="635" spans="3:3" x14ac:dyDescent="0.25">
      <c r="C635"/>
    </row>
    <row r="636" spans="3:3" x14ac:dyDescent="0.25">
      <c r="C636"/>
    </row>
    <row r="637" spans="3:3" x14ac:dyDescent="0.25">
      <c r="C637"/>
    </row>
    <row r="638" spans="3:3" x14ac:dyDescent="0.25">
      <c r="C638"/>
    </row>
    <row r="639" spans="3:3" x14ac:dyDescent="0.25">
      <c r="C639"/>
    </row>
    <row r="640" spans="3:3" x14ac:dyDescent="0.25">
      <c r="C640"/>
    </row>
    <row r="641" spans="3:3" x14ac:dyDescent="0.25">
      <c r="C641"/>
    </row>
    <row r="642" spans="3:3" x14ac:dyDescent="0.25">
      <c r="C642"/>
    </row>
    <row r="643" spans="3:3" x14ac:dyDescent="0.25">
      <c r="C643"/>
    </row>
    <row r="644" spans="3:3" x14ac:dyDescent="0.25">
      <c r="C644"/>
    </row>
    <row r="645" spans="3:3" x14ac:dyDescent="0.25">
      <c r="C645"/>
    </row>
    <row r="646" spans="3:3" x14ac:dyDescent="0.25">
      <c r="C646"/>
    </row>
    <row r="647" spans="3:3" x14ac:dyDescent="0.25">
      <c r="C647"/>
    </row>
    <row r="648" spans="3:3" x14ac:dyDescent="0.25">
      <c r="C648"/>
    </row>
    <row r="649" spans="3:3" x14ac:dyDescent="0.25">
      <c r="C649"/>
    </row>
    <row r="650" spans="3:3" x14ac:dyDescent="0.25">
      <c r="C650"/>
    </row>
    <row r="651" spans="3:3" x14ac:dyDescent="0.25">
      <c r="C651"/>
    </row>
    <row r="652" spans="3:3" x14ac:dyDescent="0.25">
      <c r="C652"/>
    </row>
    <row r="653" spans="3:3" x14ac:dyDescent="0.25">
      <c r="C653"/>
    </row>
    <row r="654" spans="3:3" x14ac:dyDescent="0.25">
      <c r="C654"/>
    </row>
    <row r="655" spans="3:3" x14ac:dyDescent="0.25">
      <c r="C655"/>
    </row>
    <row r="656" spans="3:3" x14ac:dyDescent="0.25">
      <c r="C656"/>
    </row>
    <row r="657" spans="3:3" x14ac:dyDescent="0.25">
      <c r="C657"/>
    </row>
    <row r="658" spans="3:3" x14ac:dyDescent="0.25">
      <c r="C658"/>
    </row>
    <row r="659" spans="3:3" x14ac:dyDescent="0.25">
      <c r="C659"/>
    </row>
    <row r="660" spans="3:3" x14ac:dyDescent="0.25">
      <c r="C660"/>
    </row>
    <row r="661" spans="3:3" x14ac:dyDescent="0.25">
      <c r="C661"/>
    </row>
    <row r="662" spans="3:3" x14ac:dyDescent="0.25">
      <c r="C662"/>
    </row>
    <row r="663" spans="3:3" x14ac:dyDescent="0.25">
      <c r="C663"/>
    </row>
    <row r="664" spans="3:3" x14ac:dyDescent="0.25">
      <c r="C664"/>
    </row>
    <row r="665" spans="3:3" x14ac:dyDescent="0.25">
      <c r="C665"/>
    </row>
    <row r="666" spans="3:3" x14ac:dyDescent="0.25">
      <c r="C666"/>
    </row>
    <row r="667" spans="3:3" x14ac:dyDescent="0.25">
      <c r="C667"/>
    </row>
    <row r="668" spans="3:3" x14ac:dyDescent="0.25">
      <c r="C668"/>
    </row>
    <row r="669" spans="3:3" x14ac:dyDescent="0.25">
      <c r="C669"/>
    </row>
    <row r="670" spans="3:3" x14ac:dyDescent="0.25">
      <c r="C670"/>
    </row>
    <row r="671" spans="3:3" x14ac:dyDescent="0.25">
      <c r="C671"/>
    </row>
    <row r="672" spans="3:3" x14ac:dyDescent="0.25">
      <c r="C672"/>
    </row>
    <row r="673" spans="3:3" x14ac:dyDescent="0.25">
      <c r="C673"/>
    </row>
    <row r="674" spans="3:3" x14ac:dyDescent="0.25">
      <c r="C674"/>
    </row>
    <row r="675" spans="3:3" x14ac:dyDescent="0.25">
      <c r="C675"/>
    </row>
    <row r="676" spans="3:3" x14ac:dyDescent="0.25">
      <c r="C676"/>
    </row>
    <row r="677" spans="3:3" x14ac:dyDescent="0.25">
      <c r="C677"/>
    </row>
    <row r="678" spans="3:3" x14ac:dyDescent="0.25">
      <c r="C678"/>
    </row>
    <row r="679" spans="3:3" x14ac:dyDescent="0.25">
      <c r="C679"/>
    </row>
    <row r="680" spans="3:3" x14ac:dyDescent="0.25">
      <c r="C680"/>
    </row>
    <row r="681" spans="3:3" x14ac:dyDescent="0.25">
      <c r="C681"/>
    </row>
    <row r="682" spans="3:3" x14ac:dyDescent="0.25">
      <c r="C682"/>
    </row>
    <row r="683" spans="3:3" x14ac:dyDescent="0.25">
      <c r="C683"/>
    </row>
    <row r="684" spans="3:3" x14ac:dyDescent="0.25">
      <c r="C684"/>
    </row>
    <row r="685" spans="3:3" x14ac:dyDescent="0.25">
      <c r="C685"/>
    </row>
    <row r="686" spans="3:3" x14ac:dyDescent="0.25">
      <c r="C686"/>
    </row>
    <row r="687" spans="3:3" x14ac:dyDescent="0.25">
      <c r="C687"/>
    </row>
    <row r="688" spans="3:3" x14ac:dyDescent="0.25">
      <c r="C688"/>
    </row>
    <row r="689" spans="3:3" x14ac:dyDescent="0.25">
      <c r="C689"/>
    </row>
    <row r="690" spans="3:3" x14ac:dyDescent="0.25">
      <c r="C690"/>
    </row>
    <row r="691" spans="3:3" x14ac:dyDescent="0.25">
      <c r="C691"/>
    </row>
    <row r="692" spans="3:3" x14ac:dyDescent="0.25">
      <c r="C692"/>
    </row>
    <row r="693" spans="3:3" x14ac:dyDescent="0.25">
      <c r="C693"/>
    </row>
    <row r="694" spans="3:3" x14ac:dyDescent="0.25">
      <c r="C694"/>
    </row>
    <row r="695" spans="3:3" x14ac:dyDescent="0.25">
      <c r="C695"/>
    </row>
    <row r="696" spans="3:3" x14ac:dyDescent="0.25">
      <c r="C696"/>
    </row>
    <row r="697" spans="3:3" x14ac:dyDescent="0.25">
      <c r="C697"/>
    </row>
    <row r="698" spans="3:3" x14ac:dyDescent="0.25">
      <c r="C698"/>
    </row>
    <row r="699" spans="3:3" x14ac:dyDescent="0.25">
      <c r="C699"/>
    </row>
    <row r="700" spans="3:3" x14ac:dyDescent="0.25">
      <c r="C700"/>
    </row>
    <row r="701" spans="3:3" x14ac:dyDescent="0.25">
      <c r="C701"/>
    </row>
    <row r="702" spans="3:3" x14ac:dyDescent="0.25">
      <c r="C702"/>
    </row>
    <row r="703" spans="3:3" x14ac:dyDescent="0.25">
      <c r="C703"/>
    </row>
    <row r="704" spans="3:3" x14ac:dyDescent="0.25">
      <c r="C704"/>
    </row>
    <row r="705" spans="3:3" x14ac:dyDescent="0.25">
      <c r="C705"/>
    </row>
    <row r="706" spans="3:3" x14ac:dyDescent="0.25">
      <c r="C706"/>
    </row>
    <row r="707" spans="3:3" x14ac:dyDescent="0.25">
      <c r="C707"/>
    </row>
    <row r="708" spans="3:3" x14ac:dyDescent="0.25">
      <c r="C708"/>
    </row>
    <row r="709" spans="3:3" x14ac:dyDescent="0.25">
      <c r="C709"/>
    </row>
    <row r="710" spans="3:3" x14ac:dyDescent="0.25">
      <c r="C710"/>
    </row>
    <row r="711" spans="3:3" x14ac:dyDescent="0.25">
      <c r="C711"/>
    </row>
    <row r="712" spans="3:3" x14ac:dyDescent="0.25">
      <c r="C712"/>
    </row>
    <row r="713" spans="3:3" x14ac:dyDescent="0.25">
      <c r="C713"/>
    </row>
    <row r="714" spans="3:3" x14ac:dyDescent="0.25">
      <c r="C714"/>
    </row>
    <row r="715" spans="3:3" x14ac:dyDescent="0.25">
      <c r="C715"/>
    </row>
    <row r="716" spans="3:3" x14ac:dyDescent="0.25">
      <c r="C716"/>
    </row>
    <row r="717" spans="3:3" x14ac:dyDescent="0.25">
      <c r="C717"/>
    </row>
    <row r="718" spans="3:3" x14ac:dyDescent="0.25">
      <c r="C718"/>
    </row>
    <row r="719" spans="3:3" x14ac:dyDescent="0.25">
      <c r="C719"/>
    </row>
    <row r="720" spans="3:3" x14ac:dyDescent="0.25">
      <c r="C720"/>
    </row>
    <row r="721" spans="3:3" x14ac:dyDescent="0.25">
      <c r="C721"/>
    </row>
    <row r="722" spans="3:3" x14ac:dyDescent="0.25">
      <c r="C722"/>
    </row>
    <row r="723" spans="3:3" x14ac:dyDescent="0.25">
      <c r="C723"/>
    </row>
    <row r="724" spans="3:3" x14ac:dyDescent="0.25">
      <c r="C724"/>
    </row>
    <row r="725" spans="3:3" x14ac:dyDescent="0.25">
      <c r="C725"/>
    </row>
    <row r="726" spans="3:3" x14ac:dyDescent="0.25">
      <c r="C726"/>
    </row>
    <row r="727" spans="3:3" x14ac:dyDescent="0.25">
      <c r="C727"/>
    </row>
    <row r="728" spans="3:3" x14ac:dyDescent="0.25">
      <c r="C728"/>
    </row>
    <row r="729" spans="3:3" x14ac:dyDescent="0.25">
      <c r="C729"/>
    </row>
    <row r="730" spans="3:3" x14ac:dyDescent="0.25">
      <c r="C730"/>
    </row>
    <row r="731" spans="3:3" x14ac:dyDescent="0.25">
      <c r="C731"/>
    </row>
    <row r="732" spans="3:3" x14ac:dyDescent="0.25">
      <c r="C732"/>
    </row>
    <row r="733" spans="3:3" x14ac:dyDescent="0.25">
      <c r="C733"/>
    </row>
    <row r="734" spans="3:3" x14ac:dyDescent="0.25">
      <c r="C734"/>
    </row>
    <row r="735" spans="3:3" x14ac:dyDescent="0.25">
      <c r="C735"/>
    </row>
    <row r="736" spans="3:3" x14ac:dyDescent="0.25">
      <c r="C736"/>
    </row>
    <row r="737" spans="3:3" x14ac:dyDescent="0.25">
      <c r="C737"/>
    </row>
    <row r="738" spans="3:3" x14ac:dyDescent="0.25">
      <c r="C738"/>
    </row>
    <row r="739" spans="3:3" x14ac:dyDescent="0.25">
      <c r="C739"/>
    </row>
    <row r="740" spans="3:3" x14ac:dyDescent="0.25">
      <c r="C740"/>
    </row>
    <row r="741" spans="3:3" x14ac:dyDescent="0.25">
      <c r="C741"/>
    </row>
    <row r="742" spans="3:3" x14ac:dyDescent="0.25">
      <c r="C742"/>
    </row>
    <row r="743" spans="3:3" x14ac:dyDescent="0.25">
      <c r="C743"/>
    </row>
    <row r="744" spans="3:3" x14ac:dyDescent="0.25">
      <c r="C744"/>
    </row>
    <row r="745" spans="3:3" x14ac:dyDescent="0.25">
      <c r="C745"/>
    </row>
    <row r="746" spans="3:3" x14ac:dyDescent="0.25">
      <c r="C746"/>
    </row>
    <row r="747" spans="3:3" x14ac:dyDescent="0.25">
      <c r="C747"/>
    </row>
    <row r="748" spans="3:3" x14ac:dyDescent="0.25">
      <c r="C748"/>
    </row>
    <row r="749" spans="3:3" x14ac:dyDescent="0.25">
      <c r="C749"/>
    </row>
    <row r="750" spans="3:3" x14ac:dyDescent="0.25">
      <c r="C750"/>
    </row>
    <row r="751" spans="3:3" x14ac:dyDescent="0.25">
      <c r="C751"/>
    </row>
    <row r="752" spans="3:3" x14ac:dyDescent="0.25">
      <c r="C752"/>
    </row>
    <row r="753" spans="3:3" x14ac:dyDescent="0.25">
      <c r="C753"/>
    </row>
    <row r="754" spans="3:3" x14ac:dyDescent="0.25">
      <c r="C754"/>
    </row>
    <row r="755" spans="3:3" x14ac:dyDescent="0.25">
      <c r="C755"/>
    </row>
    <row r="756" spans="3:3" x14ac:dyDescent="0.25">
      <c r="C756"/>
    </row>
    <row r="757" spans="3:3" x14ac:dyDescent="0.25">
      <c r="C757"/>
    </row>
    <row r="758" spans="3:3" x14ac:dyDescent="0.25">
      <c r="C758"/>
    </row>
    <row r="759" spans="3:3" x14ac:dyDescent="0.25">
      <c r="C759"/>
    </row>
    <row r="760" spans="3:3" x14ac:dyDescent="0.25">
      <c r="C760"/>
    </row>
    <row r="761" spans="3:3" x14ac:dyDescent="0.25">
      <c r="C761"/>
    </row>
    <row r="762" spans="3:3" x14ac:dyDescent="0.25">
      <c r="C762"/>
    </row>
    <row r="763" spans="3:3" x14ac:dyDescent="0.25">
      <c r="C763"/>
    </row>
    <row r="764" spans="3:3" x14ac:dyDescent="0.25">
      <c r="C764"/>
    </row>
    <row r="765" spans="3:3" x14ac:dyDescent="0.25">
      <c r="C765"/>
    </row>
    <row r="766" spans="3:3" x14ac:dyDescent="0.25">
      <c r="C766"/>
    </row>
    <row r="767" spans="3:3" x14ac:dyDescent="0.25">
      <c r="C767"/>
    </row>
    <row r="768" spans="3:3" x14ac:dyDescent="0.25">
      <c r="C768"/>
    </row>
    <row r="769" spans="3:3" x14ac:dyDescent="0.25">
      <c r="C769"/>
    </row>
    <row r="770" spans="3:3" x14ac:dyDescent="0.25">
      <c r="C770"/>
    </row>
    <row r="771" spans="3:3" x14ac:dyDescent="0.25">
      <c r="C771"/>
    </row>
    <row r="772" spans="3:3" x14ac:dyDescent="0.25">
      <c r="C772"/>
    </row>
    <row r="773" spans="3:3" x14ac:dyDescent="0.25">
      <c r="C773"/>
    </row>
    <row r="774" spans="3:3" x14ac:dyDescent="0.25">
      <c r="C774"/>
    </row>
    <row r="775" spans="3:3" x14ac:dyDescent="0.25">
      <c r="C775"/>
    </row>
    <row r="776" spans="3:3" x14ac:dyDescent="0.25">
      <c r="C776"/>
    </row>
    <row r="777" spans="3:3" x14ac:dyDescent="0.25">
      <c r="C777"/>
    </row>
    <row r="778" spans="3:3" x14ac:dyDescent="0.25">
      <c r="C778"/>
    </row>
    <row r="779" spans="3:3" x14ac:dyDescent="0.25">
      <c r="C779"/>
    </row>
    <row r="780" spans="3:3" x14ac:dyDescent="0.25">
      <c r="C780"/>
    </row>
    <row r="781" spans="3:3" x14ac:dyDescent="0.25">
      <c r="C781"/>
    </row>
    <row r="782" spans="3:3" x14ac:dyDescent="0.25">
      <c r="C782"/>
    </row>
    <row r="783" spans="3:3" x14ac:dyDescent="0.25">
      <c r="C783"/>
    </row>
    <row r="784" spans="3:3" x14ac:dyDescent="0.25">
      <c r="C784"/>
    </row>
    <row r="785" spans="3:3" x14ac:dyDescent="0.25">
      <c r="C785"/>
    </row>
    <row r="786" spans="3:3" x14ac:dyDescent="0.25">
      <c r="C786"/>
    </row>
    <row r="787" spans="3:3" x14ac:dyDescent="0.25">
      <c r="C787"/>
    </row>
    <row r="788" spans="3:3" x14ac:dyDescent="0.25">
      <c r="C788"/>
    </row>
    <row r="789" spans="3:3" x14ac:dyDescent="0.25">
      <c r="C789"/>
    </row>
    <row r="790" spans="3:3" x14ac:dyDescent="0.25">
      <c r="C790"/>
    </row>
    <row r="791" spans="3:3" x14ac:dyDescent="0.25">
      <c r="C791"/>
    </row>
    <row r="792" spans="3:3" x14ac:dyDescent="0.25">
      <c r="C792"/>
    </row>
    <row r="793" spans="3:3" x14ac:dyDescent="0.25">
      <c r="C793"/>
    </row>
    <row r="794" spans="3:3" x14ac:dyDescent="0.25">
      <c r="C794"/>
    </row>
    <row r="795" spans="3:3" x14ac:dyDescent="0.25">
      <c r="C795"/>
    </row>
    <row r="796" spans="3:3" x14ac:dyDescent="0.25">
      <c r="C796"/>
    </row>
    <row r="797" spans="3:3" x14ac:dyDescent="0.25">
      <c r="C797"/>
    </row>
    <row r="798" spans="3:3" x14ac:dyDescent="0.25">
      <c r="C798"/>
    </row>
    <row r="799" spans="3:3" x14ac:dyDescent="0.25">
      <c r="C799"/>
    </row>
    <row r="800" spans="3:3" x14ac:dyDescent="0.25">
      <c r="C800"/>
    </row>
    <row r="801" spans="3:3" x14ac:dyDescent="0.25">
      <c r="C801"/>
    </row>
    <row r="802" spans="3:3" x14ac:dyDescent="0.25">
      <c r="C802"/>
    </row>
    <row r="803" spans="3:3" x14ac:dyDescent="0.25">
      <c r="C803"/>
    </row>
    <row r="804" spans="3:3" x14ac:dyDescent="0.25">
      <c r="C804"/>
    </row>
    <row r="805" spans="3:3" x14ac:dyDescent="0.25">
      <c r="C805"/>
    </row>
    <row r="806" spans="3:3" x14ac:dyDescent="0.25">
      <c r="C806"/>
    </row>
    <row r="807" spans="3:3" x14ac:dyDescent="0.25">
      <c r="C807"/>
    </row>
    <row r="808" spans="3:3" x14ac:dyDescent="0.25">
      <c r="C808"/>
    </row>
    <row r="809" spans="3:3" x14ac:dyDescent="0.25">
      <c r="C809"/>
    </row>
    <row r="810" spans="3:3" x14ac:dyDescent="0.25">
      <c r="C810"/>
    </row>
    <row r="811" spans="3:3" x14ac:dyDescent="0.25">
      <c r="C811"/>
    </row>
    <row r="812" spans="3:3" x14ac:dyDescent="0.25">
      <c r="C812"/>
    </row>
    <row r="813" spans="3:3" x14ac:dyDescent="0.25">
      <c r="C813"/>
    </row>
    <row r="814" spans="3:3" x14ac:dyDescent="0.25">
      <c r="C814"/>
    </row>
    <row r="815" spans="3:3" x14ac:dyDescent="0.25">
      <c r="C815"/>
    </row>
    <row r="816" spans="3:3" x14ac:dyDescent="0.25">
      <c r="C816"/>
    </row>
    <row r="817" spans="3:3" x14ac:dyDescent="0.25">
      <c r="C817"/>
    </row>
    <row r="818" spans="3:3" x14ac:dyDescent="0.25">
      <c r="C818"/>
    </row>
    <row r="819" spans="3:3" x14ac:dyDescent="0.25">
      <c r="C819"/>
    </row>
    <row r="820" spans="3:3" x14ac:dyDescent="0.25">
      <c r="C820"/>
    </row>
    <row r="821" spans="3:3" x14ac:dyDescent="0.25">
      <c r="C821"/>
    </row>
    <row r="822" spans="3:3" x14ac:dyDescent="0.25">
      <c r="C822"/>
    </row>
    <row r="823" spans="3:3" x14ac:dyDescent="0.25">
      <c r="C823"/>
    </row>
    <row r="824" spans="3:3" x14ac:dyDescent="0.25">
      <c r="C824"/>
    </row>
    <row r="825" spans="3:3" x14ac:dyDescent="0.25">
      <c r="C825"/>
    </row>
    <row r="826" spans="3:3" x14ac:dyDescent="0.25">
      <c r="C826"/>
    </row>
    <row r="827" spans="3:3" x14ac:dyDescent="0.25">
      <c r="C827"/>
    </row>
    <row r="828" spans="3:3" x14ac:dyDescent="0.25">
      <c r="C828"/>
    </row>
    <row r="829" spans="3:3" x14ac:dyDescent="0.25">
      <c r="C829"/>
    </row>
    <row r="830" spans="3:3" x14ac:dyDescent="0.25">
      <c r="C830"/>
    </row>
    <row r="831" spans="3:3" x14ac:dyDescent="0.25">
      <c r="C831"/>
    </row>
    <row r="832" spans="3:3" x14ac:dyDescent="0.25">
      <c r="C832"/>
    </row>
    <row r="833" spans="3:3" x14ac:dyDescent="0.25">
      <c r="C833"/>
    </row>
    <row r="834" spans="3:3" x14ac:dyDescent="0.25">
      <c r="C834"/>
    </row>
    <row r="835" spans="3:3" x14ac:dyDescent="0.25">
      <c r="C835"/>
    </row>
    <row r="836" spans="3:3" x14ac:dyDescent="0.25">
      <c r="C836"/>
    </row>
    <row r="837" spans="3:3" x14ac:dyDescent="0.25">
      <c r="C837"/>
    </row>
    <row r="838" spans="3:3" x14ac:dyDescent="0.25">
      <c r="C838"/>
    </row>
    <row r="839" spans="3:3" x14ac:dyDescent="0.25">
      <c r="C839"/>
    </row>
  </sheetData>
  <protectedRanges>
    <protectedRange sqref="AV8:AW125" name="Диапазон3_2"/>
    <protectedRange password="D9AF" sqref="C5" name="Диапазон2_1"/>
  </protectedRanges>
  <mergeCells count="32">
    <mergeCell ref="AI4:AK4"/>
    <mergeCell ref="AL4:AN4"/>
    <mergeCell ref="AO4:AQ4"/>
    <mergeCell ref="W2:AT2"/>
    <mergeCell ref="AU2:AU5"/>
    <mergeCell ref="O3:O5"/>
    <mergeCell ref="P3:U3"/>
    <mergeCell ref="V3:V5"/>
    <mergeCell ref="W3:AB3"/>
    <mergeCell ref="AC3:AH3"/>
    <mergeCell ref="AI3:AN3"/>
    <mergeCell ref="AO3:AT3"/>
    <mergeCell ref="Z4:AB4"/>
    <mergeCell ref="O2:V2"/>
    <mergeCell ref="AR4:AT4"/>
    <mergeCell ref="P4:P5"/>
    <mergeCell ref="Q4:U4"/>
    <mergeCell ref="W4:Y4"/>
    <mergeCell ref="AC4:AE4"/>
    <mergeCell ref="AF4:AH4"/>
    <mergeCell ref="A2:A5"/>
    <mergeCell ref="B2:B5"/>
    <mergeCell ref="F2:K3"/>
    <mergeCell ref="L2:M3"/>
    <mergeCell ref="N2:N5"/>
    <mergeCell ref="F4:F5"/>
    <mergeCell ref="G4:G5"/>
    <mergeCell ref="H4:I4"/>
    <mergeCell ref="J4:J5"/>
    <mergeCell ref="K4:K5"/>
    <mergeCell ref="L4:L5"/>
    <mergeCell ref="M4:M5"/>
  </mergeCells>
  <conditionalFormatting sqref="A7:AT11 P12:U100 A13:Y99 A12:V12 X64:X100">
    <cfRule type="expression" dxfId="83" priority="133">
      <formula>IFERROR(SEARCH("Разом ",$C7),"")</formula>
    </cfRule>
    <cfRule type="expression" dxfId="82" priority="134">
      <formula>IFERROR(SEARCH("Всього за ",$C7),"")</formula>
    </cfRule>
    <cfRule type="expression" dxfId="81" priority="135">
      <formula>IFERROR(SEARCH("   *А ЧАСТИНА",$C7),"")</formula>
    </cfRule>
    <cfRule type="expression" dxfId="80" priority="136">
      <formula>($C7="")</formula>
    </cfRule>
  </conditionalFormatting>
  <conditionalFormatting sqref="W12:Y100">
    <cfRule type="expression" dxfId="79" priority="129">
      <formula>IFERROR(SEARCH("Разом ",$C12),"")</formula>
    </cfRule>
    <cfRule type="expression" dxfId="78" priority="130">
      <formula>IFERROR(SEARCH("Всього за ",$C12),"")</formula>
    </cfRule>
    <cfRule type="expression" dxfId="77" priority="131">
      <formula>IFERROR(SEARCH("   *А ЧАСТИНА",$C12),"")</formula>
    </cfRule>
    <cfRule type="expression" dxfId="76" priority="132">
      <formula>($C12="")</formula>
    </cfRule>
  </conditionalFormatting>
  <conditionalFormatting sqref="Z13:AB63 Z64:Z99 AB64:AB99">
    <cfRule type="expression" dxfId="75" priority="97">
      <formula>IFERROR(SEARCH("Разом ",$C13),"")</formula>
    </cfRule>
    <cfRule type="expression" dxfId="74" priority="98">
      <formula>IFERROR(SEARCH("Всього за ",$C13),"")</formula>
    </cfRule>
    <cfRule type="expression" dxfId="73" priority="99">
      <formula>IFERROR(SEARCH("   *А ЧАСТИНА",$C13),"")</formula>
    </cfRule>
    <cfRule type="expression" dxfId="72" priority="100">
      <formula>($C13="")</formula>
    </cfRule>
  </conditionalFormatting>
  <conditionalFormatting sqref="Z12:AB63 Z64:Z100 AB64:AB100">
    <cfRule type="expression" dxfId="71" priority="93">
      <formula>IFERROR(SEARCH("Разом ",$C12),"")</formula>
    </cfRule>
    <cfRule type="expression" dxfId="70" priority="94">
      <formula>IFERROR(SEARCH("Всього за ",$C12),"")</formula>
    </cfRule>
    <cfRule type="expression" dxfId="69" priority="95">
      <formula>IFERROR(SEARCH("   *А ЧАСТИНА",$C12),"")</formula>
    </cfRule>
    <cfRule type="expression" dxfId="68" priority="96">
      <formula>($C12="")</formula>
    </cfRule>
  </conditionalFormatting>
  <conditionalFormatting sqref="AC13:AT63 AC64:AC99 AE64:AF99 AH64:AI99 AK64:AL99 AN64:AO99 AQ64:AR99 AT64:AT99">
    <cfRule type="expression" dxfId="67" priority="89">
      <formula>IFERROR(SEARCH("Разом ",$C13),"")</formula>
    </cfRule>
    <cfRule type="expression" dxfId="66" priority="90">
      <formula>IFERROR(SEARCH("Всього за ",$C13),"")</formula>
    </cfRule>
    <cfRule type="expression" dxfId="65" priority="91">
      <formula>IFERROR(SEARCH("   *А ЧАСТИНА",$C13),"")</formula>
    </cfRule>
    <cfRule type="expression" dxfId="64" priority="92">
      <formula>($C13="")</formula>
    </cfRule>
  </conditionalFormatting>
  <conditionalFormatting sqref="AC12:AT63 AC64:AC100 AE64:AF100 AH64:AI100 AK64:AL100 AN64:AO100 AQ64:AR100 AT64:AT100">
    <cfRule type="expression" dxfId="63" priority="85">
      <formula>IFERROR(SEARCH("Разом ",$C12),"")</formula>
    </cfRule>
    <cfRule type="expression" dxfId="62" priority="86">
      <formula>IFERROR(SEARCH("Всього за ",$C12),"")</formula>
    </cfRule>
    <cfRule type="expression" dxfId="61" priority="87">
      <formula>IFERROR(SEARCH("   *А ЧАСТИНА",$C12),"")</formula>
    </cfRule>
    <cfRule type="expression" dxfId="60" priority="88">
      <formula>($C12="")</formula>
    </cfRule>
  </conditionalFormatting>
  <conditionalFormatting sqref="AU7:AU99">
    <cfRule type="expression" dxfId="59" priority="81">
      <formula>IFERROR(SEARCH("Разом ",$C7),"")</formula>
    </cfRule>
    <cfRule type="expression" dxfId="58" priority="82">
      <formula>IFERROR(SEARCH("Всього за ",$C7),"")</formula>
    </cfRule>
    <cfRule type="expression" dxfId="57" priority="83">
      <formula>IFERROR(SEARCH("   *А ЧАСТИНА",$C7),"")</formula>
    </cfRule>
    <cfRule type="expression" dxfId="56" priority="84">
      <formula>($C7="")</formula>
    </cfRule>
  </conditionalFormatting>
  <conditionalFormatting sqref="AA64:AA100">
    <cfRule type="expression" dxfId="55" priority="53">
      <formula>IFERROR(SEARCH("Разом ",$C64),"")</formula>
    </cfRule>
    <cfRule type="expression" dxfId="54" priority="54">
      <formula>IFERROR(SEARCH("Всього за ",$C64),"")</formula>
    </cfRule>
    <cfRule type="expression" dxfId="53" priority="55">
      <formula>IFERROR(SEARCH("   *А ЧАСТИНА",$C64),"")</formula>
    </cfRule>
    <cfRule type="expression" dxfId="52" priority="56">
      <formula>($C64="")</formula>
    </cfRule>
  </conditionalFormatting>
  <conditionalFormatting sqref="AA64:AA100">
    <cfRule type="expression" dxfId="51" priority="49">
      <formula>IFERROR(SEARCH("Разом ",$C64),"")</formula>
    </cfRule>
    <cfRule type="expression" dxfId="50" priority="50">
      <formula>IFERROR(SEARCH("Всього за ",$C64),"")</formula>
    </cfRule>
    <cfRule type="expression" dxfId="49" priority="51">
      <formula>IFERROR(SEARCH("   *А ЧАСТИНА",$C64),"")</formula>
    </cfRule>
    <cfRule type="expression" dxfId="48" priority="52">
      <formula>($C64="")</formula>
    </cfRule>
  </conditionalFormatting>
  <conditionalFormatting sqref="AD64:AD100">
    <cfRule type="expression" dxfId="47" priority="45">
      <formula>IFERROR(SEARCH("Разом ",$C64),"")</formula>
    </cfRule>
    <cfRule type="expression" dxfId="46" priority="46">
      <formula>IFERROR(SEARCH("Всього за ",$C64),"")</formula>
    </cfRule>
    <cfRule type="expression" dxfId="45" priority="47">
      <formula>IFERROR(SEARCH("   *А ЧАСТИНА",$C64),"")</formula>
    </cfRule>
    <cfRule type="expression" dxfId="44" priority="48">
      <formula>($C64="")</formula>
    </cfRule>
  </conditionalFormatting>
  <conditionalFormatting sqref="AD64:AD100">
    <cfRule type="expression" dxfId="43" priority="41">
      <formula>IFERROR(SEARCH("Разом ",$C64),"")</formula>
    </cfRule>
    <cfRule type="expression" dxfId="42" priority="42">
      <formula>IFERROR(SEARCH("Всього за ",$C64),"")</formula>
    </cfRule>
    <cfRule type="expression" dxfId="41" priority="43">
      <formula>IFERROR(SEARCH("   *А ЧАСТИНА",$C64),"")</formula>
    </cfRule>
    <cfRule type="expression" dxfId="40" priority="44">
      <formula>($C64="")</formula>
    </cfRule>
  </conditionalFormatting>
  <conditionalFormatting sqref="AG64:AG100">
    <cfRule type="expression" dxfId="39" priority="37">
      <formula>IFERROR(SEARCH("Разом ",$C64),"")</formula>
    </cfRule>
    <cfRule type="expression" dxfId="38" priority="38">
      <formula>IFERROR(SEARCH("Всього за ",$C64),"")</formula>
    </cfRule>
    <cfRule type="expression" dxfId="37" priority="39">
      <formula>IFERROR(SEARCH("   *А ЧАСТИНА",$C64),"")</formula>
    </cfRule>
    <cfRule type="expression" dxfId="36" priority="40">
      <formula>($C64="")</formula>
    </cfRule>
  </conditionalFormatting>
  <conditionalFormatting sqref="AG64:AG100">
    <cfRule type="expression" dxfId="35" priority="33">
      <formula>IFERROR(SEARCH("Разом ",$C64),"")</formula>
    </cfRule>
    <cfRule type="expression" dxfId="34" priority="34">
      <formula>IFERROR(SEARCH("Всього за ",$C64),"")</formula>
    </cfRule>
    <cfRule type="expression" dxfId="33" priority="35">
      <formula>IFERROR(SEARCH("   *А ЧАСТИНА",$C64),"")</formula>
    </cfRule>
    <cfRule type="expression" dxfId="32" priority="36">
      <formula>($C64="")</formula>
    </cfRule>
  </conditionalFormatting>
  <conditionalFormatting sqref="AJ64:AJ100">
    <cfRule type="expression" dxfId="31" priority="29">
      <formula>IFERROR(SEARCH("Разом ",$C64),"")</formula>
    </cfRule>
    <cfRule type="expression" dxfId="30" priority="30">
      <formula>IFERROR(SEARCH("Всього за ",$C64),"")</formula>
    </cfRule>
    <cfRule type="expression" dxfId="29" priority="31">
      <formula>IFERROR(SEARCH("   *А ЧАСТИНА",$C64),"")</formula>
    </cfRule>
    <cfRule type="expression" dxfId="28" priority="32">
      <formula>($C64="")</formula>
    </cfRule>
  </conditionalFormatting>
  <conditionalFormatting sqref="AJ64:AJ100">
    <cfRule type="expression" dxfId="27" priority="25">
      <formula>IFERROR(SEARCH("Разом ",$C64),"")</formula>
    </cfRule>
    <cfRule type="expression" dxfId="26" priority="26">
      <formula>IFERROR(SEARCH("Всього за ",$C64),"")</formula>
    </cfRule>
    <cfRule type="expression" dxfId="25" priority="27">
      <formula>IFERROR(SEARCH("   *А ЧАСТИНА",$C64),"")</formula>
    </cfRule>
    <cfRule type="expression" dxfId="24" priority="28">
      <formula>($C64="")</formula>
    </cfRule>
  </conditionalFormatting>
  <conditionalFormatting sqref="AM64:AM100">
    <cfRule type="expression" dxfId="23" priority="21">
      <formula>IFERROR(SEARCH("Разом ",$C64),"")</formula>
    </cfRule>
    <cfRule type="expression" dxfId="22" priority="22">
      <formula>IFERROR(SEARCH("Всього за ",$C64),"")</formula>
    </cfRule>
    <cfRule type="expression" dxfId="21" priority="23">
      <formula>IFERROR(SEARCH("   *А ЧАСТИНА",$C64),"")</formula>
    </cfRule>
    <cfRule type="expression" dxfId="20" priority="24">
      <formula>($C64="")</formula>
    </cfRule>
  </conditionalFormatting>
  <conditionalFormatting sqref="AM64:AM100">
    <cfRule type="expression" dxfId="19" priority="17">
      <formula>IFERROR(SEARCH("Разом ",$C64),"")</formula>
    </cfRule>
    <cfRule type="expression" dxfId="18" priority="18">
      <formula>IFERROR(SEARCH("Всього за ",$C64),"")</formula>
    </cfRule>
    <cfRule type="expression" dxfId="17" priority="19">
      <formula>IFERROR(SEARCH("   *А ЧАСТИНА",$C64),"")</formula>
    </cfRule>
    <cfRule type="expression" dxfId="16" priority="20">
      <formula>($C64="")</formula>
    </cfRule>
  </conditionalFormatting>
  <conditionalFormatting sqref="AP64:AP100">
    <cfRule type="expression" dxfId="15" priority="13">
      <formula>IFERROR(SEARCH("Разом ",$C64),"")</formula>
    </cfRule>
    <cfRule type="expression" dxfId="14" priority="14">
      <formula>IFERROR(SEARCH("Всього за ",$C64),"")</formula>
    </cfRule>
    <cfRule type="expression" dxfId="13" priority="15">
      <formula>IFERROR(SEARCH("   *А ЧАСТИНА",$C64),"")</formula>
    </cfRule>
    <cfRule type="expression" dxfId="12" priority="16">
      <formula>($C64="")</formula>
    </cfRule>
  </conditionalFormatting>
  <conditionalFormatting sqref="AP64:AP100">
    <cfRule type="expression" dxfId="11" priority="9">
      <formula>IFERROR(SEARCH("Разом ",$C64),"")</formula>
    </cfRule>
    <cfRule type="expression" dxfId="10" priority="10">
      <formula>IFERROR(SEARCH("Всього за ",$C64),"")</formula>
    </cfRule>
    <cfRule type="expression" dxfId="9" priority="11">
      <formula>IFERROR(SEARCH("   *А ЧАСТИНА",$C64),"")</formula>
    </cfRule>
    <cfRule type="expression" dxfId="8" priority="12">
      <formula>($C64="")</formula>
    </cfRule>
  </conditionalFormatting>
  <conditionalFormatting sqref="AS64:AS100">
    <cfRule type="expression" dxfId="7" priority="5">
      <formula>IFERROR(SEARCH("Разом ",$C64),"")</formula>
    </cfRule>
    <cfRule type="expression" dxfId="6" priority="6">
      <formula>IFERROR(SEARCH("Всього за ",$C64),"")</formula>
    </cfRule>
    <cfRule type="expression" dxfId="5" priority="7">
      <formula>IFERROR(SEARCH("   *А ЧАСТИНА",$C64),"")</formula>
    </cfRule>
    <cfRule type="expression" dxfId="4" priority="8">
      <formula>($C64="")</formula>
    </cfRule>
  </conditionalFormatting>
  <conditionalFormatting sqref="AS64:AS100">
    <cfRule type="expression" dxfId="3" priority="1">
      <formula>IFERROR(SEARCH("Разом ",$C64),"")</formula>
    </cfRule>
    <cfRule type="expression" dxfId="2" priority="2">
      <formula>IFERROR(SEARCH("Всього за ",$C64),"")</formula>
    </cfRule>
    <cfRule type="expression" dxfId="1" priority="3">
      <formula>IFERROR(SEARCH("   *А ЧАСТИНА",$C64),"")</formula>
    </cfRule>
    <cfRule type="expression" dxfId="0" priority="4">
      <formula>($C64="")</formula>
    </cfRule>
  </conditionalFormatting>
  <pageMargins left="0.70866141732283472" right="0.70866141732283472" top="0.74803149606299213" bottom="0.74803149606299213" header="0.31496062992125984" footer="0.31496062992125984"/>
  <pageSetup scale="44" fitToHeight="0" orientation="landscape" blackAndWhite="1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topLeftCell="AZ100" workbookViewId="0">
      <selection activeCell="BF128" sqref="BF128"/>
    </sheetView>
  </sheetViews>
  <sheetFormatPr defaultRowHeight="15" outlineLevelRow="1" outlineLevelCol="1" x14ac:dyDescent="0.25"/>
  <cols>
    <col min="1" max="1" width="10.28515625" hidden="1" customWidth="1" outlineLevel="1"/>
    <col min="2" max="2" width="0" hidden="1" customWidth="1" outlineLevel="1"/>
    <col min="3" max="4" width="10.42578125" hidden="1" customWidth="1" outlineLevel="1"/>
    <col min="5" max="6" width="0" hidden="1" customWidth="1" outlineLevel="1"/>
    <col min="7" max="7" width="12.7109375" hidden="1" customWidth="1" outlineLevel="1"/>
    <col min="8" max="8" width="12.42578125" hidden="1" customWidth="1" outlineLevel="1"/>
    <col min="9" max="30" width="0" hidden="1" customWidth="1" outlineLevel="1"/>
    <col min="31" max="31" width="19.140625" hidden="1" customWidth="1" outlineLevel="1"/>
    <col min="32" max="51" width="0" hidden="1" customWidth="1" outlineLevel="1"/>
    <col min="52" max="52" width="9.140625" collapsed="1"/>
  </cols>
  <sheetData>
    <row r="1" spans="1:51" hidden="1" outlineLevel="1" x14ac:dyDescent="0.25">
      <c r="B1" t="str">
        <f>IF(B7&lt;1,"Lists!$A$1","Lists!"&amp;B6&amp;8&amp;":"&amp;B6&amp;8+B7-1)</f>
        <v>Lists!B8:B17</v>
      </c>
      <c r="C1" t="str">
        <f>IF(C7&lt;1,"Lists!$A$1","Lists!"&amp;C6&amp;8&amp;":"&amp;C6&amp;8+C7-1)</f>
        <v>Lists!C8:C18</v>
      </c>
      <c r="D1" t="str">
        <f>C1</f>
        <v>Lists!C8:C18</v>
      </c>
      <c r="E1" t="str">
        <f>D1</f>
        <v>Lists!C8:C18</v>
      </c>
      <c r="F1" t="str">
        <f>E1</f>
        <v>Lists!C8:C18</v>
      </c>
      <c r="AB1" t="str">
        <f>IF(AB7&lt;1,"Lists!$A$1","Lists!"&amp;AB6&amp;8&amp;":"&amp;AB6&amp;8+AB7-1)</f>
        <v>Lists!AB8:AB9</v>
      </c>
      <c r="AC1" t="str">
        <f>IF(AC7&lt;1,"Lists!$A$1","Lists!"&amp;AC6&amp;8&amp;":"&amp;AC6&amp;8+AC7-1)</f>
        <v>Lists!AC8:AC9</v>
      </c>
      <c r="AD1" t="str">
        <f>IF(AD7&lt;1,"Lists!$A$1","Lists!"&amp;AD6&amp;8&amp;":"&amp;AD6&amp;8+AD7-1)</f>
        <v>Lists!AD8:AD78</v>
      </c>
      <c r="AE1" t="str">
        <f ca="1">IF(AE7&lt;1,"Lists!$A$1","Lists!"&amp;AE6&amp;10&amp;":"&amp;AE6&amp;10+AE7-1)</f>
        <v>Lists!AE10:AE25</v>
      </c>
      <c r="AF1" t="str">
        <f>IF(AF7&lt;1,"Lists!$A$1","Lists!"&amp;AF6&amp;8&amp;":"&amp;AF6&amp;8+AF7-1)</f>
        <v>Lists!$A$1</v>
      </c>
      <c r="AG1" t="str">
        <f>IF(AG7&lt;1,"Lists!$A$1","Lists!"&amp;AG6&amp;8&amp;":"&amp;AG6&amp;8+AG7-1)</f>
        <v>Lists!AG8:AG27</v>
      </c>
      <c r="AH1" t="str">
        <f>AG1</f>
        <v>Lists!AG8:AG27</v>
      </c>
      <c r="AI1" t="str">
        <f>AH1</f>
        <v>Lists!AG8:AG27</v>
      </c>
      <c r="AJ1" t="str">
        <f>AI1</f>
        <v>Lists!AG8:AG27</v>
      </c>
      <c r="AK1" t="str">
        <f t="shared" ref="AK1:AY1" si="0">IF(AK7&lt;1,"Lists!$A$1","Lists!"&amp;AK6&amp;8&amp;":"&amp;AK6&amp;8+AK7-1)</f>
        <v>Lists!AK8:AK14</v>
      </c>
      <c r="AL1" t="str">
        <f t="shared" si="0"/>
        <v>Lists!AL8:AL10</v>
      </c>
      <c r="AM1" t="str">
        <f t="shared" si="0"/>
        <v>Lists!AM8:AM10</v>
      </c>
      <c r="AN1" t="str">
        <f t="shared" si="0"/>
        <v>Lists!$A$1</v>
      </c>
      <c r="AO1" t="str">
        <f t="shared" si="0"/>
        <v>Lists!$A$1</v>
      </c>
      <c r="AP1" t="str">
        <f t="shared" si="0"/>
        <v>Lists!$A$1</v>
      </c>
      <c r="AQ1" t="str">
        <f t="shared" si="0"/>
        <v>Lists!$A$1</v>
      </c>
      <c r="AR1" t="str">
        <f t="shared" si="0"/>
        <v>Lists!$A$1</v>
      </c>
      <c r="AS1" t="str">
        <f t="shared" si="0"/>
        <v>Lists!$A$1</v>
      </c>
      <c r="AT1" t="str">
        <f t="shared" si="0"/>
        <v>Lists!$A$1</v>
      </c>
      <c r="AU1" t="str">
        <f t="shared" si="0"/>
        <v>Lists!$A$1</v>
      </c>
      <c r="AV1" t="str">
        <f t="shared" si="0"/>
        <v>Lists!$A$1</v>
      </c>
      <c r="AW1" t="str">
        <f t="shared" si="0"/>
        <v>Lists!$A$1</v>
      </c>
      <c r="AX1" t="str">
        <f t="shared" si="0"/>
        <v>Lists!$A$1</v>
      </c>
      <c r="AY1" t="str">
        <f t="shared" si="0"/>
        <v>Lists!$A$1</v>
      </c>
    </row>
    <row r="2" spans="1:51" hidden="1" outlineLevel="1" x14ac:dyDescent="0.25">
      <c r="AE2" t="str">
        <f ca="1">IF(AE7&lt;1,"Lists!$A$1","Lists!"&amp;AE6&amp;10&amp;":"&amp;AE6&amp;10+AE7-1)</f>
        <v>Lists!AE10:AE25</v>
      </c>
    </row>
    <row r="3" spans="1:51" hidden="1" outlineLevel="1" x14ac:dyDescent="0.25"/>
    <row r="4" spans="1:51" hidden="1" outlineLevel="1" x14ac:dyDescent="0.25">
      <c r="AE4" t="str">
        <f>IF(S5="","",INDEX($X$9:$X$89,MATCH(S5,$R$9:$R$89,0)))</f>
        <v/>
      </c>
    </row>
    <row r="5" spans="1:51" hidden="1" outlineLevel="1" x14ac:dyDescent="0.25">
      <c r="A5" t="s">
        <v>230</v>
      </c>
      <c r="B5">
        <f>B4+2</f>
        <v>2</v>
      </c>
      <c r="C5">
        <f>C4+2</f>
        <v>2</v>
      </c>
      <c r="AE5" t="str">
        <f ca="1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>Дисципліна з Г-каталога 04</v>
      </c>
    </row>
    <row r="6" spans="1:51" hidden="1" outlineLevel="1" x14ac:dyDescent="0.25">
      <c r="A6" t="s">
        <v>155</v>
      </c>
      <c r="B6" t="s">
        <v>149</v>
      </c>
      <c r="C6" t="s">
        <v>150</v>
      </c>
      <c r="AB6" t="s">
        <v>237</v>
      </c>
      <c r="AC6" t="s">
        <v>238</v>
      </c>
      <c r="AD6" t="s">
        <v>239</v>
      </c>
      <c r="AE6" t="s">
        <v>240</v>
      </c>
      <c r="AF6" t="s">
        <v>241</v>
      </c>
      <c r="AG6" t="s">
        <v>242</v>
      </c>
      <c r="AH6" t="s">
        <v>243</v>
      </c>
      <c r="AI6" t="s">
        <v>244</v>
      </c>
      <c r="AJ6" t="s">
        <v>245</v>
      </c>
      <c r="AK6" t="s">
        <v>246</v>
      </c>
      <c r="AL6" t="s">
        <v>247</v>
      </c>
      <c r="AM6" t="s">
        <v>248</v>
      </c>
      <c r="AN6" t="s">
        <v>249</v>
      </c>
      <c r="AO6" t="s">
        <v>250</v>
      </c>
      <c r="AP6" t="s">
        <v>251</v>
      </c>
      <c r="AQ6" t="s">
        <v>252</v>
      </c>
      <c r="AR6" t="s">
        <v>253</v>
      </c>
      <c r="AS6" t="s">
        <v>254</v>
      </c>
      <c r="AT6" t="s">
        <v>255</v>
      </c>
      <c r="AU6" t="s">
        <v>256</v>
      </c>
      <c r="AV6" t="s">
        <v>257</v>
      </c>
      <c r="AW6" t="s">
        <v>258</v>
      </c>
      <c r="AX6" t="s">
        <v>259</v>
      </c>
      <c r="AY6" t="s">
        <v>260</v>
      </c>
    </row>
    <row r="7" spans="1:51" hidden="1" outlineLevel="1" x14ac:dyDescent="0.25">
      <c r="A7">
        <f>199-COUNTBLANK(A8:A206)</f>
        <v>0</v>
      </c>
      <c r="B7">
        <v>10</v>
      </c>
      <c r="C7">
        <v>11</v>
      </c>
      <c r="AB7">
        <f>199-COUNTBLANK(AB8:AB206)</f>
        <v>2</v>
      </c>
      <c r="AC7">
        <f t="shared" ref="AC7:AY7" si="1">199-COUNTBLANK(AC8:AC206)</f>
        <v>2</v>
      </c>
      <c r="AD7">
        <f t="shared" si="1"/>
        <v>71</v>
      </c>
      <c r="AE7">
        <f t="shared" ca="1" si="1"/>
        <v>16</v>
      </c>
      <c r="AG7">
        <f t="shared" si="1"/>
        <v>20</v>
      </c>
      <c r="AH7">
        <f t="shared" si="1"/>
        <v>0</v>
      </c>
      <c r="AI7">
        <f t="shared" si="1"/>
        <v>0</v>
      </c>
      <c r="AJ7">
        <f t="shared" si="1"/>
        <v>7</v>
      </c>
      <c r="AK7">
        <f t="shared" si="1"/>
        <v>7</v>
      </c>
      <c r="AL7">
        <f t="shared" si="1"/>
        <v>3</v>
      </c>
      <c r="AM7">
        <f t="shared" si="1"/>
        <v>3</v>
      </c>
      <c r="AN7">
        <f t="shared" si="1"/>
        <v>0</v>
      </c>
      <c r="AO7">
        <f t="shared" si="1"/>
        <v>0</v>
      </c>
      <c r="AP7">
        <f t="shared" si="1"/>
        <v>0</v>
      </c>
      <c r="AQ7">
        <f t="shared" si="1"/>
        <v>0</v>
      </c>
      <c r="AR7">
        <f t="shared" si="1"/>
        <v>0</v>
      </c>
      <c r="AS7">
        <f t="shared" si="1"/>
        <v>0</v>
      </c>
      <c r="AT7">
        <f t="shared" si="1"/>
        <v>0</v>
      </c>
      <c r="AU7">
        <f t="shared" si="1"/>
        <v>0</v>
      </c>
      <c r="AV7">
        <f t="shared" si="1"/>
        <v>0</v>
      </c>
      <c r="AW7">
        <f t="shared" si="1"/>
        <v>0</v>
      </c>
      <c r="AX7">
        <f t="shared" si="1"/>
        <v>0</v>
      </c>
      <c r="AY7">
        <f t="shared" si="1"/>
        <v>0</v>
      </c>
    </row>
    <row r="8" spans="1:51" hidden="1" outlineLevel="1" x14ac:dyDescent="0.25">
      <c r="B8">
        <v>4</v>
      </c>
      <c r="C8">
        <v>2</v>
      </c>
      <c r="M8" t="s">
        <v>160</v>
      </c>
      <c r="N8" t="str">
        <f>LEFT(M8,SEARCH("  /",M8)-1)</f>
        <v>Автм</v>
      </c>
      <c r="P8" t="str">
        <f>IF(S8="","","1."&amp;TEXT(S8,"00"))</f>
        <v/>
      </c>
      <c r="Q8" t="str">
        <f>IF(S8="","","ОК "&amp;TEXT(S8,"00"))</f>
        <v/>
      </c>
      <c r="R8" t="str">
        <f ca="1">IF(X8=0,"",COUNTIF($CC$311:$CC$374,"&lt;"&amp;X8)+COUNTIF(X8:$CC$311,"="&amp;X8))</f>
        <v/>
      </c>
      <c r="W8" t="e">
        <f ca="1">INDIRECT("BD!R"&amp;ROW()&amp;"C"&amp;COLUMN()-78,0)</f>
        <v>#REF!</v>
      </c>
      <c r="X8">
        <f ca="1">OFFSET(INDIRECT("Semestr!AE10"),ROW()-8,0)</f>
        <v>0</v>
      </c>
      <c r="AB8">
        <v>0</v>
      </c>
      <c r="AC8" t="s">
        <v>153</v>
      </c>
      <c r="AD8" t="str">
        <f>N8</f>
        <v>Автм</v>
      </c>
      <c r="AG8">
        <v>1</v>
      </c>
      <c r="AJ8" t="s">
        <v>226</v>
      </c>
      <c r="AK8" t="s">
        <v>148</v>
      </c>
      <c r="AL8">
        <v>0</v>
      </c>
      <c r="AM8">
        <v>0</v>
      </c>
    </row>
    <row r="9" spans="1:51" hidden="1" outlineLevel="1" x14ac:dyDescent="0.25">
      <c r="B9">
        <v>6</v>
      </c>
      <c r="C9">
        <v>4</v>
      </c>
      <c r="M9" t="s">
        <v>161</v>
      </c>
      <c r="N9" t="str">
        <f t="shared" ref="N9:N72" si="2">LEFT(M9,SEARCH("  /",M9)-1)</f>
        <v>БВУП</v>
      </c>
      <c r="P9" t="str">
        <f ca="1">IF(S9="","","1."&amp;TEXT(S9,"00"))</f>
        <v>1.01</v>
      </c>
      <c r="Q9" t="str">
        <f ca="1">IF(S9="","","ОК "&amp;TEXT(S9,"00"))</f>
        <v>ОК 01</v>
      </c>
      <c r="R9">
        <f ca="1">IF(X9=0,"",IF(OR(COUNTIF(X9:$X$89,"="&amp;X9)&lt;&gt;1),"",COUNTIF(X9:$X$89,"&lt;"&amp;X9)+COUNTIF(X9:$X$89,"="&amp;X9)))</f>
        <v>1</v>
      </c>
      <c r="S9">
        <f ca="1">IFERROR(SMALL($R$9:$R$89,ROW()-8),"")</f>
        <v>1</v>
      </c>
      <c r="T9" t="str">
        <f ca="1">IF(S9="","",INDEX($X$9:$X$89,MATCH(S9,$R$9:$R$89,0)))</f>
        <v>Дисципліна з Г-каталога 03</v>
      </c>
      <c r="W9" t="e">
        <f ca="1">INDIRECT("BD!R"&amp;ROW()&amp;"C"&amp;COLUMN()-78,0)</f>
        <v>#REF!</v>
      </c>
      <c r="X9" t="str">
        <f ca="1">OFFSET(INDIRECT("Semestr!AE10"),ROW()-8,0)</f>
        <v>Дисципліна з Г-каталога 03</v>
      </c>
      <c r="AB9">
        <v>1</v>
      </c>
      <c r="AC9" t="s">
        <v>154</v>
      </c>
      <c r="AD9" t="str">
        <f t="shared" ref="AD9:AD72" si="3">N9</f>
        <v>БВУП</v>
      </c>
      <c r="AG9">
        <v>2</v>
      </c>
      <c r="AJ9" t="s">
        <v>223</v>
      </c>
      <c r="AK9" t="s">
        <v>218</v>
      </c>
      <c r="AL9">
        <v>1</v>
      </c>
      <c r="AM9">
        <v>1</v>
      </c>
    </row>
    <row r="10" spans="1:51" hidden="1" outlineLevel="1" x14ac:dyDescent="0.25">
      <c r="B10">
        <v>8</v>
      </c>
      <c r="C10">
        <v>6</v>
      </c>
      <c r="M10" t="s">
        <v>162</v>
      </c>
      <c r="N10" t="str">
        <f t="shared" si="2"/>
        <v>ВМ</v>
      </c>
      <c r="P10" t="str">
        <f ca="1">IF(S10="","","1."&amp;TEXT(S10,"00"))</f>
        <v>1.01</v>
      </c>
      <c r="Q10" t="str">
        <f ca="1">IF(S10="","","ОК "&amp;TEXT(S10,"00"))</f>
        <v>ОК 01</v>
      </c>
      <c r="R10">
        <f ca="1">IF(X10=0,"",IF(OR(COUNTIF(X10:$X$89,"="&amp;X10)&lt;&gt;1),"",COUNTIF(X10:$X$89,"&lt;"&amp;X10)+COUNTIF(X10:$X$89,"="&amp;X10)))</f>
        <v>1</v>
      </c>
      <c r="S10">
        <f ca="1">IFERROR(SMALL($R$9:$R$89,ROW()-8),"")</f>
        <v>1</v>
      </c>
      <c r="T10" t="str">
        <f ca="1">IF(S10="","",INDEX($X$9:$X$89,MATCH(S10,$R$9:$R$89,0)))</f>
        <v>Дисципліна з Г-каталога 03</v>
      </c>
      <c r="W10" t="e">
        <f ca="1">INDIRECT("BD!R"&amp;ROW()&amp;"C"&amp;COLUMN()-78,0)</f>
        <v>#REF!</v>
      </c>
      <c r="X10" t="str">
        <f ca="1">OFFSET(INDIRECT("Semestr!AE10"),ROW()-8,0)</f>
        <v>Мікропроцесорні системи керування технологічними процесами</v>
      </c>
      <c r="AD10" t="str">
        <f t="shared" si="3"/>
        <v>ВМ</v>
      </c>
      <c r="AE10" t="str">
        <f ca="1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/>
      </c>
      <c r="AG10">
        <v>3</v>
      </c>
      <c r="AJ10" t="s">
        <v>224</v>
      </c>
      <c r="AK10" t="s">
        <v>147</v>
      </c>
      <c r="AL10">
        <v>2</v>
      </c>
      <c r="AM10">
        <v>2</v>
      </c>
    </row>
    <row r="11" spans="1:51" hidden="1" outlineLevel="1" x14ac:dyDescent="0.25">
      <c r="B11">
        <v>10</v>
      </c>
      <c r="C11">
        <v>8</v>
      </c>
      <c r="M11" t="s">
        <v>163</v>
      </c>
      <c r="N11" t="str">
        <f t="shared" si="2"/>
        <v>ВП</v>
      </c>
      <c r="AD11" t="str">
        <f t="shared" si="3"/>
        <v>ВП</v>
      </c>
      <c r="AE11" t="str">
        <f t="shared" ref="AE11:AE41" ca="1" si="4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>Дипломування</v>
      </c>
      <c r="AG11">
        <v>4</v>
      </c>
      <c r="AJ11" t="s">
        <v>225</v>
      </c>
      <c r="AK11" t="s">
        <v>219</v>
      </c>
    </row>
    <row r="12" spans="1:51" hidden="1" outlineLevel="1" x14ac:dyDescent="0.25">
      <c r="B12">
        <v>12</v>
      </c>
      <c r="C12">
        <v>10</v>
      </c>
      <c r="M12" t="s">
        <v>164</v>
      </c>
      <c r="N12" t="str">
        <f t="shared" si="2"/>
        <v>ДВЗ</v>
      </c>
      <c r="AD12" t="str">
        <f t="shared" si="3"/>
        <v>ДВЗ</v>
      </c>
      <c r="AE12" t="str">
        <f t="shared" ca="1" si="4"/>
        <v>Дисципліна з Г-каталога 01</v>
      </c>
      <c r="AG12">
        <v>5</v>
      </c>
      <c r="AJ12" t="s">
        <v>228</v>
      </c>
      <c r="AK12" t="s">
        <v>220</v>
      </c>
    </row>
    <row r="13" spans="1:51" hidden="1" outlineLevel="1" x14ac:dyDescent="0.25">
      <c r="B13">
        <v>14</v>
      </c>
      <c r="C13">
        <v>12</v>
      </c>
      <c r="M13" t="s">
        <v>165</v>
      </c>
      <c r="N13" t="str">
        <f t="shared" si="2"/>
        <v>Дзн</v>
      </c>
      <c r="AD13" t="str">
        <f t="shared" si="3"/>
        <v>Дзн</v>
      </c>
      <c r="AE13" t="str">
        <f t="shared" ca="1" si="4"/>
        <v>Дисципліна з Г-каталога 02</v>
      </c>
      <c r="AG13">
        <v>6</v>
      </c>
      <c r="AJ13" t="s">
        <v>227</v>
      </c>
      <c r="AK13" t="s">
        <v>221</v>
      </c>
    </row>
    <row r="14" spans="1:51" hidden="1" outlineLevel="1" x14ac:dyDescent="0.25">
      <c r="B14">
        <v>16</v>
      </c>
      <c r="C14">
        <v>14</v>
      </c>
      <c r="M14" t="s">
        <v>166</v>
      </c>
      <c r="N14" t="str">
        <f t="shared" si="2"/>
        <v>ДМПТМ</v>
      </c>
      <c r="AD14" t="str">
        <f t="shared" si="3"/>
        <v>ДМПТМ</v>
      </c>
      <c r="AE14" t="str">
        <f t="shared" ca="1" si="4"/>
        <v>Дисципліна з Г-каталога 03</v>
      </c>
      <c r="AG14">
        <v>7</v>
      </c>
      <c r="AJ14" t="s">
        <v>222</v>
      </c>
      <c r="AK14" t="s">
        <v>229</v>
      </c>
    </row>
    <row r="15" spans="1:51" hidden="1" outlineLevel="1" x14ac:dyDescent="0.25">
      <c r="B15">
        <v>18</v>
      </c>
      <c r="C15">
        <v>16</v>
      </c>
      <c r="M15" t="s">
        <v>167</v>
      </c>
      <c r="N15" t="str">
        <f t="shared" si="2"/>
        <v>ЕА</v>
      </c>
      <c r="AD15" t="str">
        <f t="shared" si="3"/>
        <v>ЕА</v>
      </c>
      <c r="AE15" t="str">
        <f t="shared" ca="1" si="4"/>
        <v>Дисципліна з Г-каталога 04</v>
      </c>
      <c r="AG15">
        <v>8</v>
      </c>
    </row>
    <row r="16" spans="1:51" hidden="1" outlineLevel="1" x14ac:dyDescent="0.25">
      <c r="B16">
        <v>20</v>
      </c>
      <c r="C16">
        <v>18</v>
      </c>
      <c r="M16" t="s">
        <v>168</v>
      </c>
      <c r="N16" t="str">
        <f t="shared" si="2"/>
        <v>ЕМ</v>
      </c>
      <c r="AD16" t="str">
        <f t="shared" si="3"/>
        <v>ЕМ</v>
      </c>
      <c r="AE16" t="str">
        <f t="shared" ca="1" si="4"/>
        <v>Дисципліна з Г-каталога 05</v>
      </c>
      <c r="AG16">
        <v>9</v>
      </c>
    </row>
    <row r="17" spans="2:33" hidden="1" outlineLevel="1" x14ac:dyDescent="0.25">
      <c r="B17">
        <v>22</v>
      </c>
      <c r="C17">
        <v>20</v>
      </c>
      <c r="M17" t="s">
        <v>169</v>
      </c>
      <c r="N17" t="str">
        <f t="shared" si="2"/>
        <v>ЕПА</v>
      </c>
      <c r="AD17" t="str">
        <f t="shared" si="3"/>
        <v>ЕПА</v>
      </c>
      <c r="AE17" t="str">
        <f t="shared" ca="1" si="4"/>
        <v>Дисципліна з Г-каталога 06</v>
      </c>
      <c r="AG17">
        <v>10</v>
      </c>
    </row>
    <row r="18" spans="2:33" hidden="1" outlineLevel="1" x14ac:dyDescent="0.25">
      <c r="C18">
        <v>22</v>
      </c>
      <c r="M18" t="s">
        <v>170</v>
      </c>
      <c r="N18" t="str">
        <f t="shared" si="2"/>
        <v>ЕПП</v>
      </c>
      <c r="AD18" t="str">
        <f t="shared" si="3"/>
        <v>ЕПП</v>
      </c>
      <c r="AE18" t="str">
        <f t="shared" ca="1" si="4"/>
        <v>Інтелектуальна РЕА</v>
      </c>
      <c r="AG18">
        <v>11</v>
      </c>
    </row>
    <row r="19" spans="2:33" hidden="1" outlineLevel="1" x14ac:dyDescent="0.25">
      <c r="M19" t="s">
        <v>171</v>
      </c>
      <c r="N19" t="str">
        <f t="shared" si="2"/>
        <v>ЕТП</v>
      </c>
      <c r="AD19" t="str">
        <f t="shared" si="3"/>
        <v>ЕТП</v>
      </c>
      <c r="AE19" t="str">
        <f t="shared" ca="1" si="4"/>
        <v>Комп`ютерні системи управління проєктами</v>
      </c>
      <c r="AG19">
        <v>12</v>
      </c>
    </row>
    <row r="20" spans="2:33" hidden="1" outlineLevel="1" x14ac:dyDescent="0.25">
      <c r="M20" t="s">
        <v>172</v>
      </c>
      <c r="N20" t="str">
        <f t="shared" si="2"/>
        <v>Жрнл</v>
      </c>
      <c r="AD20" t="str">
        <f t="shared" si="3"/>
        <v>Жрнл</v>
      </c>
      <c r="AE20" t="str">
        <f t="shared" ca="1" si="4"/>
        <v>Методологія наукових досліджень</v>
      </c>
      <c r="AG20">
        <v>13</v>
      </c>
    </row>
    <row r="21" spans="2:33" hidden="1" outlineLevel="1" x14ac:dyDescent="0.25">
      <c r="M21" t="s">
        <v>173</v>
      </c>
      <c r="N21" t="str">
        <f t="shared" si="2"/>
        <v>ЗІ</v>
      </c>
      <c r="AD21" t="str">
        <f t="shared" si="3"/>
        <v>ЗІ</v>
      </c>
      <c r="AE21" t="str">
        <f t="shared" ca="1" si="4"/>
        <v>Мікроелектромеханіка</v>
      </c>
      <c r="AG21">
        <v>14</v>
      </c>
    </row>
    <row r="22" spans="2:33" hidden="1" outlineLevel="1" x14ac:dyDescent="0.25">
      <c r="M22" t="s">
        <v>216</v>
      </c>
      <c r="N22" t="str">
        <f t="shared" si="2"/>
        <v>ЗПН</v>
      </c>
      <c r="AD22" t="str">
        <f t="shared" si="3"/>
        <v>ЗПН</v>
      </c>
      <c r="AE22" t="str">
        <f t="shared" ca="1" si="4"/>
        <v>Мікропроцесорні системи керування технологічними процесами</v>
      </c>
      <c r="AG22">
        <v>15</v>
      </c>
    </row>
    <row r="23" spans="2:33" hidden="1" outlineLevel="1" x14ac:dyDescent="0.25">
      <c r="M23" t="s">
        <v>174</v>
      </c>
      <c r="N23" t="str">
        <f t="shared" si="2"/>
        <v>ІМ</v>
      </c>
      <c r="AD23" t="str">
        <f t="shared" si="3"/>
        <v>ІМ</v>
      </c>
      <c r="AE23" t="str">
        <f t="shared" ca="1" si="4"/>
        <v>Організація, планування та управління промисловим виробництвом / Менеджмент підприємств радіоелектронної промисловості / Маркетинг підприємств радіоелектронної промисловості</v>
      </c>
      <c r="AG23">
        <v>16</v>
      </c>
    </row>
    <row r="24" spans="2:33" hidden="1" outlineLevel="1" x14ac:dyDescent="0.25">
      <c r="M24" t="s">
        <v>175</v>
      </c>
      <c r="N24" t="str">
        <f t="shared" si="2"/>
        <v>ІМПС</v>
      </c>
      <c r="AD24" t="str">
        <f t="shared" si="3"/>
        <v>ІМПС</v>
      </c>
      <c r="AE24" t="str">
        <f t="shared" ca="1" si="4"/>
        <v>Переддипломна практика</v>
      </c>
      <c r="AG24">
        <v>17</v>
      </c>
    </row>
    <row r="25" spans="2:33" hidden="1" outlineLevel="1" x14ac:dyDescent="0.25">
      <c r="M25" t="s">
        <v>176</v>
      </c>
      <c r="N25" t="str">
        <f t="shared" si="2"/>
        <v>ІТЕЗ</v>
      </c>
      <c r="AD25" t="str">
        <f t="shared" si="3"/>
        <v>ІТЕЗ</v>
      </c>
      <c r="AE25" t="str">
        <f t="shared" ca="1" si="4"/>
        <v>Сучасні інформаційні технології в проєктуванні та виробництві РЕЗ</v>
      </c>
      <c r="AG25">
        <v>18</v>
      </c>
    </row>
    <row r="26" spans="2:33" hidden="1" outlineLevel="1" x14ac:dyDescent="0.25">
      <c r="M26" t="s">
        <v>177</v>
      </c>
      <c r="N26" t="str">
        <f t="shared" si="2"/>
        <v>ІТТ</v>
      </c>
      <c r="AD26" t="str">
        <f t="shared" si="3"/>
        <v>ІТТ</v>
      </c>
      <c r="AE26" t="str">
        <f t="shared" ca="1" si="4"/>
        <v>Цивільний захист і охорона праці в галузі / Безпека праці на підприємствах в установах і організаціях та цивільна безпека / Захист населення, територій, довкілля та виробнича безпека</v>
      </c>
      <c r="AG26">
        <v>19</v>
      </c>
    </row>
    <row r="27" spans="2:33" hidden="1" outlineLevel="1" x14ac:dyDescent="0.25">
      <c r="M27" t="s">
        <v>178</v>
      </c>
      <c r="N27" t="str">
        <f t="shared" si="2"/>
        <v>КАТП</v>
      </c>
      <c r="AD27" t="str">
        <f t="shared" si="3"/>
        <v>КАТП</v>
      </c>
      <c r="AE27" t="str">
        <f t="shared" ca="1" si="4"/>
        <v/>
      </c>
      <c r="AG27">
        <v>20</v>
      </c>
    </row>
    <row r="28" spans="2:33" hidden="1" outlineLevel="1" x14ac:dyDescent="0.25">
      <c r="M28" t="s">
        <v>179</v>
      </c>
      <c r="N28" t="str">
        <f t="shared" si="2"/>
        <v>КМХТ</v>
      </c>
      <c r="AD28" t="str">
        <f t="shared" si="3"/>
        <v>КМХТ</v>
      </c>
      <c r="AE28" t="str">
        <f t="shared" ca="1" si="4"/>
        <v/>
      </c>
    </row>
    <row r="29" spans="2:33" hidden="1" outlineLevel="1" x14ac:dyDescent="0.25">
      <c r="M29" t="s">
        <v>180</v>
      </c>
      <c r="N29" t="str">
        <f t="shared" si="2"/>
        <v>КСМ</v>
      </c>
      <c r="AD29" t="str">
        <f t="shared" si="3"/>
        <v>КСМ</v>
      </c>
      <c r="AE29" t="str">
        <f t="shared" ca="1" si="4"/>
        <v/>
      </c>
    </row>
    <row r="30" spans="2:33" hidden="1" outlineLevel="1" x14ac:dyDescent="0.25">
      <c r="M30" t="s">
        <v>181</v>
      </c>
      <c r="N30" t="str">
        <f t="shared" si="2"/>
        <v>КЦМП</v>
      </c>
      <c r="AD30" t="str">
        <f t="shared" si="3"/>
        <v>КЦМП</v>
      </c>
      <c r="AE30" t="str">
        <f t="shared" ca="1" si="4"/>
        <v/>
      </c>
    </row>
    <row r="31" spans="2:33" hidden="1" outlineLevel="1" x14ac:dyDescent="0.25">
      <c r="M31" t="s">
        <v>182</v>
      </c>
      <c r="N31" t="str">
        <f t="shared" si="2"/>
        <v>МВІ</v>
      </c>
      <c r="AD31" t="str">
        <f t="shared" si="3"/>
        <v>МВІ</v>
      </c>
      <c r="AE31" t="str">
        <f t="shared" ca="1" si="4"/>
        <v/>
      </c>
    </row>
    <row r="32" spans="2:33" hidden="1" outlineLevel="1" x14ac:dyDescent="0.25">
      <c r="M32" t="s">
        <v>183</v>
      </c>
      <c r="N32" t="str">
        <f t="shared" si="2"/>
        <v>МЕВ</v>
      </c>
      <c r="AD32" t="str">
        <f t="shared" si="3"/>
        <v>МЕВ</v>
      </c>
      <c r="AE32" t="str">
        <f t="shared" ca="1" si="4"/>
        <v/>
      </c>
    </row>
    <row r="33" spans="13:31" hidden="1" outlineLevel="1" x14ac:dyDescent="0.25">
      <c r="M33" t="s">
        <v>184</v>
      </c>
      <c r="N33" t="str">
        <f t="shared" si="2"/>
        <v>Мндж</v>
      </c>
      <c r="AD33" t="str">
        <f t="shared" si="3"/>
        <v>Мндж</v>
      </c>
      <c r="AE33" t="str">
        <f t="shared" ca="1" si="4"/>
        <v/>
      </c>
    </row>
    <row r="34" spans="13:31" hidden="1" outlineLevel="1" x14ac:dyDescent="0.25">
      <c r="M34" t="s">
        <v>185</v>
      </c>
      <c r="N34" t="str">
        <f t="shared" si="2"/>
        <v>МНЕ</v>
      </c>
      <c r="AD34" t="str">
        <f t="shared" si="3"/>
        <v>МНЕ</v>
      </c>
      <c r="AE34" t="str">
        <f t="shared" ca="1" si="4"/>
        <v/>
      </c>
    </row>
    <row r="35" spans="13:31" hidden="1" outlineLevel="1" x14ac:dyDescent="0.25">
      <c r="M35" t="s">
        <v>186</v>
      </c>
      <c r="N35" t="str">
        <f t="shared" si="2"/>
        <v>Мркт</v>
      </c>
      <c r="AD35" t="str">
        <f t="shared" si="3"/>
        <v>Мркт</v>
      </c>
      <c r="AE35" t="str">
        <f t="shared" ca="1" si="4"/>
        <v/>
      </c>
    </row>
    <row r="36" spans="13:31" hidden="1" outlineLevel="1" x14ac:dyDescent="0.25">
      <c r="M36" t="s">
        <v>187</v>
      </c>
      <c r="N36" t="str">
        <f t="shared" si="2"/>
        <v>МТ</v>
      </c>
      <c r="AD36" t="str">
        <f t="shared" si="3"/>
        <v>МТ</v>
      </c>
      <c r="AE36" t="str">
        <f t="shared" ca="1" si="4"/>
        <v/>
      </c>
    </row>
    <row r="37" spans="13:31" hidden="1" outlineLevel="1" x14ac:dyDescent="0.25">
      <c r="M37" t="s">
        <v>188</v>
      </c>
      <c r="N37" t="str">
        <f t="shared" si="2"/>
        <v>МТЛВ</v>
      </c>
      <c r="AD37" t="str">
        <f t="shared" si="3"/>
        <v>МТЛВ</v>
      </c>
      <c r="AE37" t="str">
        <f t="shared" ca="1" si="4"/>
        <v/>
      </c>
    </row>
    <row r="38" spans="13:31" hidden="1" outlineLevel="1" x14ac:dyDescent="0.25">
      <c r="M38" t="s">
        <v>189</v>
      </c>
      <c r="N38" t="str">
        <f t="shared" si="2"/>
        <v>Мхнк</v>
      </c>
      <c r="AD38" t="str">
        <f t="shared" si="3"/>
        <v>Мхнк</v>
      </c>
      <c r="AE38" t="str">
        <f t="shared" ca="1" si="4"/>
        <v/>
      </c>
    </row>
    <row r="39" spans="13:31" hidden="1" outlineLevel="1" x14ac:dyDescent="0.25">
      <c r="M39" t="s">
        <v>190</v>
      </c>
      <c r="N39" t="str">
        <f t="shared" si="2"/>
        <v>НГКГ</v>
      </c>
      <c r="AD39" t="str">
        <f t="shared" si="3"/>
        <v>НГКГ</v>
      </c>
      <c r="AE39" t="str">
        <f t="shared" ca="1" si="4"/>
        <v/>
      </c>
    </row>
    <row r="40" spans="13:31" hidden="1" outlineLevel="1" x14ac:dyDescent="0.25">
      <c r="M40" t="s">
        <v>191</v>
      </c>
      <c r="N40" t="str">
        <f t="shared" si="2"/>
        <v>ОіО</v>
      </c>
      <c r="AD40" t="str">
        <f t="shared" si="3"/>
        <v>ОіО</v>
      </c>
      <c r="AE40" t="str">
        <f t="shared" ca="1" si="4"/>
        <v/>
      </c>
    </row>
    <row r="41" spans="13:31" hidden="1" outlineLevel="1" x14ac:dyDescent="0.25">
      <c r="M41" t="s">
        <v>192</v>
      </c>
      <c r="N41" t="str">
        <f t="shared" si="2"/>
        <v>ОМТ</v>
      </c>
      <c r="AD41" t="str">
        <f t="shared" si="3"/>
        <v>ОМТ</v>
      </c>
      <c r="AE41" t="str">
        <f t="shared" ca="1" si="4"/>
        <v/>
      </c>
    </row>
    <row r="42" spans="13:31" hidden="1" outlineLevel="1" x14ac:dyDescent="0.25">
      <c r="M42" t="s">
        <v>193</v>
      </c>
      <c r="N42" t="str">
        <f t="shared" si="2"/>
        <v>ОПНС</v>
      </c>
      <c r="AD42" t="str">
        <f t="shared" si="3"/>
        <v>ОПНС</v>
      </c>
      <c r="AE42" t="str">
        <f t="shared" ref="AE42:AE73" ca="1" si="5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/>
      </c>
    </row>
    <row r="43" spans="13:31" hidden="1" outlineLevel="1" x14ac:dyDescent="0.25">
      <c r="M43" t="s">
        <v>194</v>
      </c>
      <c r="N43" t="str">
        <f t="shared" si="2"/>
        <v>ОТЗВ</v>
      </c>
      <c r="AD43" t="str">
        <f t="shared" si="3"/>
        <v>ОТЗВ</v>
      </c>
      <c r="AE43" t="str">
        <f t="shared" ca="1" si="5"/>
        <v/>
      </c>
    </row>
    <row r="44" spans="13:31" hidden="1" outlineLevel="1" x14ac:dyDescent="0.25">
      <c r="M44" t="s">
        <v>195</v>
      </c>
      <c r="N44" t="str">
        <f t="shared" si="2"/>
        <v>ПЗ</v>
      </c>
      <c r="AD44" t="str">
        <f t="shared" si="3"/>
        <v>ПЗ</v>
      </c>
      <c r="AE44" t="str">
        <f t="shared" ca="1" si="5"/>
        <v/>
      </c>
    </row>
    <row r="45" spans="13:31" hidden="1" outlineLevel="1" x14ac:dyDescent="0.25">
      <c r="M45" t="s">
        <v>196</v>
      </c>
      <c r="N45" t="str">
        <f t="shared" si="2"/>
        <v>ПМ</v>
      </c>
      <c r="AD45" t="str">
        <f t="shared" si="3"/>
        <v>ПМ</v>
      </c>
      <c r="AE45" t="str">
        <f t="shared" ca="1" si="5"/>
        <v/>
      </c>
    </row>
    <row r="46" spans="13:31" hidden="1" outlineLevel="1" x14ac:dyDescent="0.25">
      <c r="M46" t="s">
        <v>198</v>
      </c>
      <c r="N46" t="str">
        <f t="shared" si="2"/>
        <v>ПП</v>
      </c>
      <c r="AD46" t="str">
        <f t="shared" si="3"/>
        <v>ПП</v>
      </c>
      <c r="AE46" t="str">
        <f t="shared" ca="1" si="5"/>
        <v/>
      </c>
    </row>
    <row r="47" spans="13:31" hidden="1" outlineLevel="1" x14ac:dyDescent="0.25">
      <c r="M47" t="s">
        <v>199</v>
      </c>
      <c r="N47" t="str">
        <f t="shared" si="2"/>
        <v>Псхл</v>
      </c>
      <c r="AD47" t="str">
        <f t="shared" si="3"/>
        <v>Псхл</v>
      </c>
      <c r="AE47" t="str">
        <f t="shared" ca="1" si="5"/>
        <v/>
      </c>
    </row>
    <row r="48" spans="13:31" hidden="1" outlineLevel="1" x14ac:dyDescent="0.25">
      <c r="M48" t="s">
        <v>217</v>
      </c>
      <c r="N48" t="str">
        <f t="shared" si="2"/>
        <v>ПТБД</v>
      </c>
      <c r="AD48" t="str">
        <f t="shared" si="3"/>
        <v>ПТБД</v>
      </c>
      <c r="AE48" t="str">
        <f t="shared" ca="1" si="5"/>
        <v/>
      </c>
    </row>
    <row r="49" spans="13:31" hidden="1" outlineLevel="1" x14ac:dyDescent="0.25">
      <c r="M49" t="s">
        <v>200</v>
      </c>
      <c r="N49" t="str">
        <f t="shared" si="2"/>
        <v>РТ</v>
      </c>
      <c r="AD49" t="str">
        <f t="shared" si="3"/>
        <v>РТ</v>
      </c>
      <c r="AE49" t="str">
        <f t="shared" ca="1" si="5"/>
        <v/>
      </c>
    </row>
    <row r="50" spans="13:31" hidden="1" outlineLevel="1" x14ac:dyDescent="0.25">
      <c r="M50" t="s">
        <v>201</v>
      </c>
      <c r="N50" t="str">
        <f t="shared" si="2"/>
        <v>САОМ</v>
      </c>
      <c r="AD50" t="str">
        <f t="shared" si="3"/>
        <v>САОМ</v>
      </c>
      <c r="AE50" t="str">
        <f t="shared" ca="1" si="5"/>
        <v/>
      </c>
    </row>
    <row r="51" spans="13:31" hidden="1" outlineLevel="1" x14ac:dyDescent="0.25">
      <c r="M51" t="s">
        <v>197</v>
      </c>
      <c r="N51" t="str">
        <f t="shared" si="2"/>
        <v>СО</v>
      </c>
      <c r="AD51" t="str">
        <f t="shared" si="3"/>
        <v>СО</v>
      </c>
      <c r="AE51" t="str">
        <f t="shared" ca="1" si="5"/>
        <v/>
      </c>
    </row>
    <row r="52" spans="13:31" hidden="1" outlineLevel="1" x14ac:dyDescent="0.25">
      <c r="M52" t="s">
        <v>202</v>
      </c>
      <c r="N52" t="str">
        <f t="shared" si="2"/>
        <v>СР</v>
      </c>
      <c r="AD52" t="str">
        <f t="shared" si="3"/>
        <v>СР</v>
      </c>
      <c r="AE52" t="str">
        <f t="shared" ca="1" si="5"/>
        <v/>
      </c>
    </row>
    <row r="53" spans="13:31" hidden="1" outlineLevel="1" x14ac:dyDescent="0.25">
      <c r="M53" t="s">
        <v>203</v>
      </c>
      <c r="N53" t="str">
        <f t="shared" si="2"/>
        <v>ТАД</v>
      </c>
      <c r="AD53" t="str">
        <f t="shared" si="3"/>
        <v>ТАД</v>
      </c>
      <c r="AE53" t="str">
        <f t="shared" ca="1" si="5"/>
        <v/>
      </c>
    </row>
    <row r="54" spans="13:31" hidden="1" outlineLevel="1" x14ac:dyDescent="0.25">
      <c r="M54" t="s">
        <v>204</v>
      </c>
      <c r="N54" t="str">
        <f t="shared" si="2"/>
        <v>ТЗЕ</v>
      </c>
      <c r="AD54" t="str">
        <f t="shared" si="3"/>
        <v>ТЗЕ</v>
      </c>
      <c r="AE54" t="str">
        <f t="shared" ca="1" si="5"/>
        <v/>
      </c>
    </row>
    <row r="55" spans="13:31" hidden="1" outlineLevel="1" x14ac:dyDescent="0.25">
      <c r="M55" t="s">
        <v>205</v>
      </c>
      <c r="N55" t="str">
        <f t="shared" si="2"/>
        <v>ТМБ</v>
      </c>
      <c r="AD55" t="str">
        <f t="shared" si="3"/>
        <v>ТМБ</v>
      </c>
      <c r="AE55" t="str">
        <f t="shared" ca="1" si="5"/>
        <v/>
      </c>
    </row>
    <row r="56" spans="13:31" hidden="1" outlineLevel="1" x14ac:dyDescent="0.25">
      <c r="M56" t="s">
        <v>206</v>
      </c>
      <c r="N56" t="str">
        <f t="shared" si="2"/>
        <v>ТПП</v>
      </c>
      <c r="AD56" t="str">
        <f t="shared" si="3"/>
        <v>ТПП</v>
      </c>
      <c r="AE56" t="str">
        <f t="shared" ca="1" si="5"/>
        <v/>
      </c>
    </row>
    <row r="57" spans="13:31" hidden="1" outlineLevel="1" x14ac:dyDescent="0.25">
      <c r="M57" t="s">
        <v>207</v>
      </c>
      <c r="N57" t="str">
        <f t="shared" si="2"/>
        <v>ТТ</v>
      </c>
      <c r="AD57" t="str">
        <f t="shared" si="3"/>
        <v>ТТ</v>
      </c>
      <c r="AE57" t="str">
        <f t="shared" ca="1" si="5"/>
        <v/>
      </c>
    </row>
    <row r="58" spans="13:31" hidden="1" outlineLevel="1" x14ac:dyDescent="0.25">
      <c r="M58" t="s">
        <v>208</v>
      </c>
      <c r="N58" t="str">
        <f t="shared" si="2"/>
        <v>УЗМП</v>
      </c>
      <c r="AD58" t="str">
        <f t="shared" si="3"/>
        <v>УЗМП</v>
      </c>
      <c r="AE58" t="str">
        <f t="shared" ca="1" si="5"/>
        <v/>
      </c>
    </row>
    <row r="59" spans="13:31" hidden="1" outlineLevel="1" x14ac:dyDescent="0.25">
      <c r="M59" t="s">
        <v>209</v>
      </c>
      <c r="N59" t="str">
        <f t="shared" si="2"/>
        <v>УПЕП</v>
      </c>
      <c r="AD59" t="str">
        <f t="shared" si="3"/>
        <v>УПЕП</v>
      </c>
      <c r="AE59" t="str">
        <f t="shared" ca="1" si="5"/>
        <v/>
      </c>
    </row>
    <row r="60" spans="13:31" hidden="1" outlineLevel="1" x14ac:dyDescent="0.25">
      <c r="M60" t="s">
        <v>210</v>
      </c>
      <c r="N60" t="str">
        <f t="shared" si="2"/>
        <v>УФКС</v>
      </c>
      <c r="AD60" t="str">
        <f t="shared" si="3"/>
        <v>УФКС</v>
      </c>
      <c r="AE60" t="str">
        <f t="shared" ca="1" si="5"/>
        <v/>
      </c>
    </row>
    <row r="61" spans="13:31" hidden="1" outlineLevel="1" x14ac:dyDescent="0.25">
      <c r="M61" t="s">
        <v>211</v>
      </c>
      <c r="N61" t="str">
        <f t="shared" si="2"/>
        <v>ФБСтаС</v>
      </c>
      <c r="AD61" t="str">
        <f t="shared" si="3"/>
        <v>ФБСтаС</v>
      </c>
      <c r="AE61" t="str">
        <f t="shared" ca="1" si="5"/>
        <v/>
      </c>
    </row>
    <row r="62" spans="13:31" hidden="1" outlineLevel="1" x14ac:dyDescent="0.25">
      <c r="M62" t="s">
        <v>151</v>
      </c>
      <c r="N62" t="str">
        <f t="shared" si="2"/>
        <v>Фзк</v>
      </c>
      <c r="AD62" t="str">
        <f t="shared" si="3"/>
        <v>Фзк</v>
      </c>
      <c r="AE62" t="str">
        <f t="shared" ca="1" si="5"/>
        <v/>
      </c>
    </row>
    <row r="63" spans="13:31" hidden="1" outlineLevel="1" x14ac:dyDescent="0.25">
      <c r="M63" t="s">
        <v>212</v>
      </c>
      <c r="N63" t="str">
        <f t="shared" si="2"/>
        <v>ФКОВС</v>
      </c>
      <c r="AD63" t="str">
        <f t="shared" si="3"/>
        <v>ФКОВС</v>
      </c>
      <c r="AE63" t="str">
        <f t="shared" ca="1" si="5"/>
        <v/>
      </c>
    </row>
    <row r="64" spans="13:31" hidden="1" outlineLevel="1" x14ac:dyDescent="0.25">
      <c r="M64" t="s">
        <v>213</v>
      </c>
      <c r="N64" t="str">
        <f t="shared" si="2"/>
        <v>Флсф</v>
      </c>
      <c r="AD64" t="str">
        <f t="shared" si="3"/>
        <v>Флсф</v>
      </c>
      <c r="AE64" t="str">
        <f t="shared" ca="1" si="5"/>
        <v/>
      </c>
    </row>
    <row r="65" spans="13:31" hidden="1" outlineLevel="1" x14ac:dyDescent="0.25">
      <c r="M65" t="s">
        <v>214</v>
      </c>
      <c r="N65" t="str">
        <f t="shared" si="2"/>
        <v>ФМ</v>
      </c>
      <c r="AD65" t="str">
        <f t="shared" si="3"/>
        <v>ФМ</v>
      </c>
      <c r="AE65" t="str">
        <f t="shared" ca="1" si="5"/>
        <v/>
      </c>
    </row>
    <row r="66" spans="13:31" hidden="1" outlineLevel="1" x14ac:dyDescent="0.25">
      <c r="M66" t="s">
        <v>215</v>
      </c>
      <c r="N66" t="str">
        <f t="shared" si="2"/>
        <v>ФТтаЕ</v>
      </c>
      <c r="AD66" t="str">
        <f t="shared" si="3"/>
        <v>ФТтаЕ</v>
      </c>
      <c r="AE66" t="str">
        <f t="shared" ca="1" si="5"/>
        <v/>
      </c>
    </row>
    <row r="67" spans="13:31" hidden="1" outlineLevel="1" x14ac:dyDescent="0.25">
      <c r="M67" t="s">
        <v>267</v>
      </c>
      <c r="N67" t="str">
        <f t="shared" si="2"/>
        <v>_____1</v>
      </c>
      <c r="AD67" t="str">
        <f t="shared" si="3"/>
        <v>_____1</v>
      </c>
      <c r="AE67" t="str">
        <f t="shared" ca="1" si="5"/>
        <v/>
      </c>
    </row>
    <row r="68" spans="13:31" hidden="1" outlineLevel="1" x14ac:dyDescent="0.25">
      <c r="M68" t="s">
        <v>268</v>
      </c>
      <c r="N68" t="str">
        <f t="shared" si="2"/>
        <v>_____2</v>
      </c>
      <c r="AD68" t="str">
        <f t="shared" si="3"/>
        <v>_____2</v>
      </c>
      <c r="AE68" t="str">
        <f t="shared" ca="1" si="5"/>
        <v/>
      </c>
    </row>
    <row r="69" spans="13:31" hidden="1" outlineLevel="1" x14ac:dyDescent="0.25">
      <c r="M69" t="s">
        <v>269</v>
      </c>
      <c r="N69" t="str">
        <f t="shared" si="2"/>
        <v>_____3</v>
      </c>
      <c r="AD69" t="str">
        <f t="shared" si="3"/>
        <v>_____3</v>
      </c>
      <c r="AE69" t="str">
        <f t="shared" ca="1" si="5"/>
        <v/>
      </c>
    </row>
    <row r="70" spans="13:31" hidden="1" outlineLevel="1" x14ac:dyDescent="0.25">
      <c r="M70" t="s">
        <v>270</v>
      </c>
      <c r="N70" t="str">
        <f t="shared" si="2"/>
        <v>_____4</v>
      </c>
      <c r="AD70" t="str">
        <f t="shared" si="3"/>
        <v>_____4</v>
      </c>
      <c r="AE70" t="str">
        <f t="shared" ca="1" si="5"/>
        <v/>
      </c>
    </row>
    <row r="71" spans="13:31" hidden="1" outlineLevel="1" x14ac:dyDescent="0.25">
      <c r="M71" t="s">
        <v>271</v>
      </c>
      <c r="N71" t="str">
        <f t="shared" si="2"/>
        <v>_____5</v>
      </c>
      <c r="AD71" t="str">
        <f t="shared" si="3"/>
        <v>_____5</v>
      </c>
      <c r="AE71" t="str">
        <f t="shared" ca="1" si="5"/>
        <v/>
      </c>
    </row>
    <row r="72" spans="13:31" hidden="1" outlineLevel="1" x14ac:dyDescent="0.25">
      <c r="M72" t="s">
        <v>272</v>
      </c>
      <c r="N72" t="str">
        <f t="shared" si="2"/>
        <v>_____6</v>
      </c>
      <c r="AD72" t="str">
        <f t="shared" si="3"/>
        <v>_____6</v>
      </c>
      <c r="AE72" t="str">
        <f t="shared" ca="1" si="5"/>
        <v/>
      </c>
    </row>
    <row r="73" spans="13:31" hidden="1" outlineLevel="1" x14ac:dyDescent="0.25">
      <c r="M73" t="s">
        <v>273</v>
      </c>
      <c r="N73" t="str">
        <f t="shared" ref="N73:N78" si="6">LEFT(M73,SEARCH("  /",M73)-1)</f>
        <v>_____7</v>
      </c>
      <c r="AD73" t="str">
        <f t="shared" ref="AD73:AD78" si="7">N73</f>
        <v>_____7</v>
      </c>
      <c r="AE73" t="str">
        <f t="shared" ca="1" si="5"/>
        <v/>
      </c>
    </row>
    <row r="74" spans="13:31" hidden="1" outlineLevel="1" x14ac:dyDescent="0.25">
      <c r="M74" t="s">
        <v>274</v>
      </c>
      <c r="N74" t="str">
        <f t="shared" si="6"/>
        <v>_____8</v>
      </c>
      <c r="AD74" t="str">
        <f t="shared" si="7"/>
        <v>_____8</v>
      </c>
      <c r="AE74" t="str">
        <f t="shared" ref="AE74:AE99" ca="1" si="8">IFERROR(IFERROR(_xlfn.AGGREGATE(15,6,список/(MATCH(список,список,0)=(ROW(список)-ROW(списокН)+1)),чстрок),INDEX(список,_xlfn.AGGREGATE(15,6,(ROW(список)-ROW(списокН)+1)/(COUNTIF(список,"&lt;="&amp;список)/(ROW(список)-ROW(списокН)+1=MATCH(список,список,0)*ISTEXT(список))=_xlfn.AGGREGATE(15,6,(COUNTIF(список,"&lt;="&amp;список)/(ROW(список)-ROW(списокН)+1=MATCH(список,список,0)*ISTEXT(список))),чстрок-SUMPRODUCT(--(MATCH(список&amp;"",список&amp;"",0)*ISNUMBER(список)=(ROW(список)-ROW(списокН)+1))))),1))),"")</f>
        <v/>
      </c>
    </row>
    <row r="75" spans="13:31" hidden="1" outlineLevel="1" x14ac:dyDescent="0.25">
      <c r="M75" t="s">
        <v>275</v>
      </c>
      <c r="N75" t="str">
        <f t="shared" si="6"/>
        <v>_____9</v>
      </c>
      <c r="AD75" t="str">
        <f t="shared" si="7"/>
        <v>_____9</v>
      </c>
      <c r="AE75" t="str">
        <f t="shared" ca="1" si="8"/>
        <v/>
      </c>
    </row>
    <row r="76" spans="13:31" hidden="1" outlineLevel="1" x14ac:dyDescent="0.25">
      <c r="M76" t="s">
        <v>276</v>
      </c>
      <c r="N76" t="str">
        <f t="shared" si="6"/>
        <v>_____10</v>
      </c>
      <c r="AD76" t="str">
        <f t="shared" si="7"/>
        <v>_____10</v>
      </c>
      <c r="AE76" t="str">
        <f t="shared" ca="1" si="8"/>
        <v/>
      </c>
    </row>
    <row r="77" spans="13:31" hidden="1" outlineLevel="1" x14ac:dyDescent="0.25">
      <c r="M77" t="s">
        <v>277</v>
      </c>
      <c r="N77" t="str">
        <f t="shared" si="6"/>
        <v>_____11</v>
      </c>
      <c r="AD77" t="str">
        <f t="shared" si="7"/>
        <v>_____11</v>
      </c>
      <c r="AE77" t="str">
        <f t="shared" ca="1" si="8"/>
        <v/>
      </c>
    </row>
    <row r="78" spans="13:31" hidden="1" outlineLevel="1" x14ac:dyDescent="0.25">
      <c r="M78" t="s">
        <v>278</v>
      </c>
      <c r="N78" t="str">
        <f t="shared" si="6"/>
        <v>_____12</v>
      </c>
      <c r="AD78" t="str">
        <f t="shared" si="7"/>
        <v>_____12</v>
      </c>
      <c r="AE78" t="str">
        <f t="shared" ca="1" si="8"/>
        <v/>
      </c>
    </row>
    <row r="79" spans="13:31" hidden="1" outlineLevel="1" x14ac:dyDescent="0.25">
      <c r="AE79" t="str">
        <f t="shared" ca="1" si="8"/>
        <v/>
      </c>
    </row>
    <row r="80" spans="13:31" hidden="1" outlineLevel="1" x14ac:dyDescent="0.25">
      <c r="AE80" t="str">
        <f t="shared" ca="1" si="8"/>
        <v/>
      </c>
    </row>
    <row r="81" spans="31:31" hidden="1" outlineLevel="1" x14ac:dyDescent="0.25">
      <c r="AE81" t="str">
        <f t="shared" ca="1" si="8"/>
        <v/>
      </c>
    </row>
    <row r="82" spans="31:31" hidden="1" outlineLevel="1" x14ac:dyDescent="0.25">
      <c r="AE82" t="str">
        <f t="shared" ca="1" si="8"/>
        <v/>
      </c>
    </row>
    <row r="83" spans="31:31" hidden="1" outlineLevel="1" x14ac:dyDescent="0.25">
      <c r="AE83" t="str">
        <f t="shared" ca="1" si="8"/>
        <v/>
      </c>
    </row>
    <row r="84" spans="31:31" hidden="1" outlineLevel="1" x14ac:dyDescent="0.25">
      <c r="AE84" t="str">
        <f t="shared" ca="1" si="8"/>
        <v/>
      </c>
    </row>
    <row r="85" spans="31:31" hidden="1" outlineLevel="1" x14ac:dyDescent="0.25">
      <c r="AE85" t="str">
        <f t="shared" ca="1" si="8"/>
        <v/>
      </c>
    </row>
    <row r="86" spans="31:31" hidden="1" outlineLevel="1" x14ac:dyDescent="0.25">
      <c r="AE86" t="str">
        <f t="shared" ca="1" si="8"/>
        <v/>
      </c>
    </row>
    <row r="87" spans="31:31" hidden="1" outlineLevel="1" x14ac:dyDescent="0.25">
      <c r="AE87" t="str">
        <f t="shared" ca="1" si="8"/>
        <v/>
      </c>
    </row>
    <row r="88" spans="31:31" hidden="1" outlineLevel="1" x14ac:dyDescent="0.25">
      <c r="AE88" t="str">
        <f t="shared" ca="1" si="8"/>
        <v/>
      </c>
    </row>
    <row r="89" spans="31:31" hidden="1" outlineLevel="1" x14ac:dyDescent="0.25">
      <c r="AE89" t="str">
        <f t="shared" ca="1" si="8"/>
        <v/>
      </c>
    </row>
    <row r="90" spans="31:31" hidden="1" outlineLevel="1" x14ac:dyDescent="0.25">
      <c r="AE90" t="str">
        <f t="shared" ca="1" si="8"/>
        <v/>
      </c>
    </row>
    <row r="91" spans="31:31" hidden="1" outlineLevel="1" x14ac:dyDescent="0.25">
      <c r="AE91" t="str">
        <f t="shared" ca="1" si="8"/>
        <v/>
      </c>
    </row>
    <row r="92" spans="31:31" hidden="1" outlineLevel="1" x14ac:dyDescent="0.25">
      <c r="AE92" t="str">
        <f t="shared" ca="1" si="8"/>
        <v/>
      </c>
    </row>
    <row r="93" spans="31:31" hidden="1" outlineLevel="1" x14ac:dyDescent="0.25">
      <c r="AE93" t="str">
        <f t="shared" ca="1" si="8"/>
        <v/>
      </c>
    </row>
    <row r="94" spans="31:31" hidden="1" outlineLevel="1" x14ac:dyDescent="0.25">
      <c r="AE94" t="str">
        <f t="shared" ca="1" si="8"/>
        <v/>
      </c>
    </row>
    <row r="95" spans="31:31" hidden="1" outlineLevel="1" x14ac:dyDescent="0.25">
      <c r="AE95" t="str">
        <f t="shared" ca="1" si="8"/>
        <v/>
      </c>
    </row>
    <row r="96" spans="31:31" hidden="1" outlineLevel="1" x14ac:dyDescent="0.25">
      <c r="AE96" t="str">
        <f t="shared" ca="1" si="8"/>
        <v/>
      </c>
    </row>
    <row r="97" spans="31:31" hidden="1" outlineLevel="1" x14ac:dyDescent="0.25">
      <c r="AE97" t="str">
        <f t="shared" ca="1" si="8"/>
        <v/>
      </c>
    </row>
    <row r="98" spans="31:31" hidden="1" outlineLevel="1" x14ac:dyDescent="0.25">
      <c r="AE98" t="str">
        <f t="shared" ca="1" si="8"/>
        <v/>
      </c>
    </row>
    <row r="99" spans="31:31" hidden="1" outlineLevel="1" x14ac:dyDescent="0.25">
      <c r="AE99" t="str">
        <f t="shared" ca="1" si="8"/>
        <v/>
      </c>
    </row>
    <row r="100" spans="31:31" collapsed="1" x14ac:dyDescent="0.25"/>
  </sheetData>
  <sheetProtection password="C7A7" sheet="1" selectLockedCells="1" selectUnlockedCells="1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570"/>
  <sheetViews>
    <sheetView topLeftCell="EJ570" workbookViewId="0">
      <selection activeCell="BF128" sqref="BF128"/>
    </sheetView>
  </sheetViews>
  <sheetFormatPr defaultRowHeight="15" outlineLevelRow="1" outlineLevelCol="1" x14ac:dyDescent="0.25"/>
  <cols>
    <col min="1" max="1" width="3.7109375" hidden="1" customWidth="1" outlineLevel="1"/>
    <col min="2" max="2" width="6.85546875" hidden="1" customWidth="1" outlineLevel="1"/>
    <col min="3" max="4" width="3.7109375" hidden="1" customWidth="1" outlineLevel="1"/>
    <col min="5" max="5" width="11" hidden="1" customWidth="1" outlineLevel="1"/>
    <col min="6" max="14" width="3.7109375" hidden="1" customWidth="1" outlineLevel="1"/>
    <col min="15" max="15" width="5.7109375" hidden="1" customWidth="1" outlineLevel="1"/>
    <col min="16" max="16" width="6.140625" hidden="1" customWidth="1" outlineLevel="1"/>
    <col min="17" max="17" width="5.5703125" hidden="1" customWidth="1" outlineLevel="1"/>
    <col min="18" max="18" width="4.42578125" hidden="1" customWidth="1" outlineLevel="1"/>
    <col min="19" max="19" width="3.7109375" hidden="1" customWidth="1" outlineLevel="1"/>
    <col min="20" max="20" width="4.28515625" hidden="1" customWidth="1" outlineLevel="1"/>
    <col min="21" max="21" width="3.7109375" hidden="1" customWidth="1" outlineLevel="1"/>
    <col min="22" max="23" width="5.7109375" hidden="1" customWidth="1" outlineLevel="1"/>
    <col min="24" max="24" width="3.7109375" hidden="1" customWidth="1" outlineLevel="1"/>
    <col min="25" max="25" width="4.42578125" hidden="1" customWidth="1" outlineLevel="1"/>
    <col min="26" max="28" width="3.7109375" hidden="1" customWidth="1" outlineLevel="1"/>
    <col min="29" max="29" width="6.28515625" hidden="1" customWidth="1" outlineLevel="1"/>
    <col min="30" max="30" width="8.7109375" hidden="1" customWidth="1" outlineLevel="1"/>
    <col min="31" max="31" width="17.42578125" hidden="1" customWidth="1" outlineLevel="1"/>
    <col min="32" max="43" width="3.7109375" hidden="1" customWidth="1" outlineLevel="1"/>
    <col min="44" max="44" width="5.7109375" hidden="1" customWidth="1" outlineLevel="1"/>
    <col min="45" max="45" width="6.28515625" hidden="1" customWidth="1" outlineLevel="1"/>
    <col min="46" max="50" width="3.7109375" hidden="1" customWidth="1" outlineLevel="1"/>
    <col min="51" max="139" width="0" hidden="1" customWidth="1" outlineLevel="1"/>
    <col min="140" max="140" width="9.140625" collapsed="1"/>
  </cols>
  <sheetData>
    <row r="1" spans="1:127" ht="74.25" hidden="1" customHeight="1" outlineLevel="1" x14ac:dyDescent="0.25">
      <c r="C1" s="77"/>
      <c r="D1" s="78"/>
      <c r="E1" s="78"/>
      <c r="H1" s="242" t="s">
        <v>111</v>
      </c>
      <c r="I1" s="240" t="s">
        <v>112</v>
      </c>
      <c r="J1" s="271" t="s">
        <v>106</v>
      </c>
      <c r="K1" s="271" t="s">
        <v>107</v>
      </c>
      <c r="L1" s="271" t="s">
        <v>106</v>
      </c>
      <c r="M1" s="271" t="s">
        <v>108</v>
      </c>
      <c r="N1" s="271" t="s">
        <v>90</v>
      </c>
      <c r="O1" s="271" t="s">
        <v>95</v>
      </c>
      <c r="P1" s="271" t="s">
        <v>109</v>
      </c>
      <c r="Q1" s="242" t="s">
        <v>113</v>
      </c>
      <c r="R1" s="240" t="s">
        <v>115</v>
      </c>
      <c r="S1" s="240" t="s">
        <v>114</v>
      </c>
      <c r="T1" s="241" t="s">
        <v>116</v>
      </c>
      <c r="U1" s="241" t="s">
        <v>117</v>
      </c>
      <c r="W1" s="79" t="s">
        <v>118</v>
      </c>
      <c r="X1" s="78"/>
      <c r="Y1" s="80" t="s">
        <v>119</v>
      </c>
      <c r="Z1" s="79" t="s">
        <v>118</v>
      </c>
      <c r="AA1" s="78"/>
      <c r="AB1" s="80" t="s">
        <v>119</v>
      </c>
      <c r="AC1" s="79" t="s">
        <v>118</v>
      </c>
      <c r="AD1" s="78"/>
      <c r="AE1" s="80" t="s">
        <v>119</v>
      </c>
      <c r="AF1" s="79" t="s">
        <v>118</v>
      </c>
      <c r="AG1" s="78"/>
      <c r="AH1" s="80" t="s">
        <v>119</v>
      </c>
      <c r="AI1" s="79" t="s">
        <v>118</v>
      </c>
      <c r="AJ1" s="78"/>
      <c r="AK1" s="80" t="s">
        <v>119</v>
      </c>
      <c r="AL1" s="79" t="s">
        <v>118</v>
      </c>
      <c r="AM1" s="78"/>
      <c r="AN1" s="80" t="s">
        <v>119</v>
      </c>
      <c r="AO1" s="79" t="s">
        <v>118</v>
      </c>
      <c r="AP1" s="78"/>
      <c r="AQ1" s="80" t="s">
        <v>119</v>
      </c>
      <c r="AR1" s="79" t="s">
        <v>118</v>
      </c>
      <c r="AS1" s="78"/>
      <c r="AT1" s="80" t="s">
        <v>119</v>
      </c>
      <c r="AV1" s="81" t="s">
        <v>82</v>
      </c>
      <c r="AW1" s="65"/>
    </row>
    <row r="2" spans="1:127" s="91" customFormat="1" ht="12.75" hidden="1" outlineLevel="1" x14ac:dyDescent="0.2">
      <c r="A2" s="82" t="s">
        <v>120</v>
      </c>
      <c r="B2" s="85">
        <f>A2+1</f>
        <v>2</v>
      </c>
      <c r="C2" s="85">
        <f>B2+1</f>
        <v>3</v>
      </c>
      <c r="D2" s="84" t="s">
        <v>121</v>
      </c>
      <c r="E2" s="85" t="s">
        <v>122</v>
      </c>
      <c r="F2" s="85">
        <v>4</v>
      </c>
      <c r="G2" s="85">
        <v>5</v>
      </c>
      <c r="H2" s="85">
        <v>6</v>
      </c>
      <c r="I2" s="85">
        <v>7</v>
      </c>
      <c r="J2" s="85">
        <v>8</v>
      </c>
      <c r="K2" s="85">
        <v>9</v>
      </c>
      <c r="L2" s="85">
        <v>10</v>
      </c>
      <c r="M2" s="85">
        <v>11</v>
      </c>
      <c r="N2" s="85">
        <v>12</v>
      </c>
      <c r="O2" s="85">
        <v>13</v>
      </c>
      <c r="P2" s="85">
        <v>14</v>
      </c>
      <c r="Q2" s="85">
        <v>15</v>
      </c>
      <c r="R2" s="85">
        <v>16</v>
      </c>
      <c r="S2" s="85">
        <v>17</v>
      </c>
      <c r="T2" s="85">
        <v>18</v>
      </c>
      <c r="U2" s="85">
        <v>19</v>
      </c>
      <c r="V2" s="85">
        <v>20</v>
      </c>
      <c r="W2" s="86">
        <f>V2+1</f>
        <v>21</v>
      </c>
      <c r="X2" s="87" t="s">
        <v>123</v>
      </c>
      <c r="Y2" s="88">
        <f>W2+1</f>
        <v>22</v>
      </c>
      <c r="Z2" s="86">
        <f>Y2+1</f>
        <v>23</v>
      </c>
      <c r="AA2" s="89"/>
      <c r="AB2" s="88">
        <f>Z2+1</f>
        <v>24</v>
      </c>
      <c r="AC2" s="86">
        <f>AB2+1</f>
        <v>25</v>
      </c>
      <c r="AD2" s="89"/>
      <c r="AE2" s="88">
        <f>AC2+1</f>
        <v>26</v>
      </c>
      <c r="AF2" s="86">
        <f>AE2+1</f>
        <v>27</v>
      </c>
      <c r="AG2" s="89"/>
      <c r="AH2" s="88">
        <f>AF2+1</f>
        <v>28</v>
      </c>
      <c r="AI2" s="86">
        <f>AH2+1</f>
        <v>29</v>
      </c>
      <c r="AJ2" s="89"/>
      <c r="AK2" s="88">
        <f>AI2+1</f>
        <v>30</v>
      </c>
      <c r="AL2" s="86">
        <f>AK2+1</f>
        <v>31</v>
      </c>
      <c r="AM2" s="89"/>
      <c r="AN2" s="88">
        <f>AL2+1</f>
        <v>32</v>
      </c>
      <c r="AO2" s="86">
        <f>AN2+1</f>
        <v>33</v>
      </c>
      <c r="AP2" s="89"/>
      <c r="AQ2" s="88">
        <f>AO2+1</f>
        <v>34</v>
      </c>
      <c r="AR2" s="86">
        <f>AQ2+1</f>
        <v>35</v>
      </c>
      <c r="AS2" s="89"/>
      <c r="AT2" s="88">
        <f>AR2+1</f>
        <v>36</v>
      </c>
      <c r="AU2" s="85">
        <v>37</v>
      </c>
      <c r="AV2" s="83">
        <v>38</v>
      </c>
      <c r="AW2" s="90">
        <v>39</v>
      </c>
      <c r="AX2" s="90">
        <v>40</v>
      </c>
    </row>
    <row r="3" spans="1:127" hidden="1" outlineLevel="1" x14ac:dyDescent="0.25">
      <c r="W3">
        <v>1</v>
      </c>
      <c r="Y3">
        <v>1</v>
      </c>
      <c r="Z3">
        <v>2</v>
      </c>
      <c r="AB3">
        <v>2</v>
      </c>
      <c r="AC3">
        <f>Z3+1</f>
        <v>3</v>
      </c>
      <c r="AE3">
        <f>AB3+1</f>
        <v>3</v>
      </c>
      <c r="AF3">
        <f t="shared" ref="AF3" si="0">AC3+1</f>
        <v>4</v>
      </c>
      <c r="AH3">
        <f t="shared" ref="AH3:AI3" si="1">AE3+1</f>
        <v>4</v>
      </c>
      <c r="AI3">
        <f t="shared" si="1"/>
        <v>5</v>
      </c>
      <c r="AK3">
        <f t="shared" ref="AK3:AL3" si="2">AH3+1</f>
        <v>5</v>
      </c>
      <c r="AL3">
        <f t="shared" si="2"/>
        <v>6</v>
      </c>
      <c r="AN3">
        <f t="shared" ref="AN3:AO3" si="3">AK3+1</f>
        <v>6</v>
      </c>
      <c r="AO3">
        <f t="shared" si="3"/>
        <v>7</v>
      </c>
      <c r="AQ3">
        <f t="shared" ref="AQ3:AR3" si="4">AN3+1</f>
        <v>7</v>
      </c>
      <c r="AR3">
        <f t="shared" si="4"/>
        <v>8</v>
      </c>
      <c r="AT3">
        <f t="shared" ref="AT3" si="5">AQ3+1</f>
        <v>8</v>
      </c>
    </row>
    <row r="4" spans="1:127" hidden="1" outlineLevel="1" x14ac:dyDescent="0.25">
      <c r="K4">
        <v>8</v>
      </c>
      <c r="M4">
        <v>7</v>
      </c>
      <c r="N4">
        <v>1</v>
      </c>
      <c r="O4">
        <v>-9</v>
      </c>
      <c r="P4">
        <v>-8</v>
      </c>
      <c r="Q4">
        <v>-18</v>
      </c>
      <c r="R4">
        <v>-17</v>
      </c>
      <c r="S4">
        <v>-16</v>
      </c>
      <c r="T4">
        <v>-15</v>
      </c>
      <c r="V4">
        <v>-7</v>
      </c>
      <c r="AW4">
        <v>-29</v>
      </c>
      <c r="AX4">
        <f>AW4+1</f>
        <v>-28</v>
      </c>
      <c r="AY4">
        <f>AX4+1</f>
        <v>-27</v>
      </c>
      <c r="AZ4">
        <f>AY4+1</f>
        <v>-26</v>
      </c>
    </row>
    <row r="5" spans="1:127" hidden="1" outlineLevel="1" x14ac:dyDescent="0.25"/>
    <row r="6" spans="1:127" hidden="1" outlineLevel="1" x14ac:dyDescent="0.25"/>
    <row r="7" spans="1:127" hidden="1" outlineLevel="1" x14ac:dyDescent="0.25">
      <c r="BY7">
        <f ca="1">OFFSET(списокН,BP10-1,$BZ$9)</f>
        <v>0</v>
      </c>
      <c r="BZ7" t="s">
        <v>291</v>
      </c>
      <c r="CH7" t="e">
        <f ca="1">OFFSET(списокН,DG10-1,$BZ$9)</f>
        <v>#VALUE!</v>
      </c>
      <c r="CI7" t="s">
        <v>291</v>
      </c>
      <c r="DG7" t="e">
        <f ca="1">OFFSET(списокН,CX10-1,$BZ$9)</f>
        <v>#VALUE!</v>
      </c>
      <c r="DH7" t="s">
        <v>291</v>
      </c>
      <c r="DP7" t="e">
        <f ca="1">OFFSET(списокН,DG10-1,$BZ$9)</f>
        <v>#VALUE!</v>
      </c>
      <c r="DQ7" t="s">
        <v>291</v>
      </c>
    </row>
    <row r="8" spans="1:127" hidden="1" outlineLevel="1" x14ac:dyDescent="0.25">
      <c r="BY8" t="s">
        <v>290</v>
      </c>
      <c r="CH8" t="s">
        <v>292</v>
      </c>
      <c r="CV8" s="264" t="str">
        <f ca="1">IF(BP8="","",OFFSET(списокН,BP8-1,$CV$9)&amp;"("&amp;OFFSET(списокН,BP8-1,$CW$9)&amp;")")</f>
        <v/>
      </c>
      <c r="DG8" t="s">
        <v>221</v>
      </c>
      <c r="DP8" t="s">
        <v>220</v>
      </c>
    </row>
    <row r="9" spans="1:127" ht="15.75" hidden="1" outlineLevel="1" thickBot="1" x14ac:dyDescent="0.3">
      <c r="BH9" t="e">
        <f ca="1">SMALL(BG:BG,ROW())</f>
        <v>#NUM!</v>
      </c>
      <c r="BY9">
        <v>6</v>
      </c>
      <c r="BZ9">
        <v>-4</v>
      </c>
      <c r="CH9">
        <v>6</v>
      </c>
      <c r="CI9">
        <v>-4</v>
      </c>
      <c r="CV9">
        <v>-1</v>
      </c>
      <c r="CW9">
        <v>1</v>
      </c>
      <c r="DG9">
        <v>6</v>
      </c>
      <c r="DH9">
        <v>-4</v>
      </c>
      <c r="DP9">
        <v>6</v>
      </c>
      <c r="DQ9">
        <v>-4</v>
      </c>
    </row>
    <row r="10" spans="1:127" hidden="1" outlineLevel="1" x14ac:dyDescent="0.25">
      <c r="C10" t="str">
        <f t="shared" ref="C10:C41" ca="1" si="6">BI10</f>
        <v/>
      </c>
      <c r="F10" t="str">
        <f t="shared" ref="F10" ca="1" si="7">IF(LEFT($C10,5)="  Всь","",CF10)</f>
        <v/>
      </c>
      <c r="G10" t="str">
        <f t="shared" ref="G10" ca="1" si="8">IF(LEFT($C10,5)="  Всь","",CO10)</f>
        <v/>
      </c>
      <c r="H10" t="str">
        <f t="shared" ref="H10" ca="1" si="9">IF(LEFT($C10,5)="  Всь","",DN10)</f>
        <v/>
      </c>
      <c r="I10" t="str">
        <f t="shared" ref="I10" ca="1" si="10">IF(LEFT($C10,5)="  Всь","",DW10)</f>
        <v/>
      </c>
      <c r="K10">
        <f t="shared" ref="K10:K41" ca="1" si="11">IF(LEFT($C10,5)="  Всь",SUMIF($B$10:$B$99,"="&amp;$BD9&amp;"  *",K$10:K$99),SUMIF(список,$C10,OFFSET(список,0,K$4)))</f>
        <v>0</v>
      </c>
      <c r="M10">
        <f t="shared" ref="M10:M41" ca="1" si="12">IF(LEFT($C10,5)="  Всь",SUMIF($B$10:$B$99,"="&amp;$BD9&amp;"  *",M$10:M$99),SUMIF(список,$C10,OFFSET(список,0,M$4)))</f>
        <v>0</v>
      </c>
      <c r="N10">
        <f t="shared" ref="N10:N41" ca="1" si="13">IF(LEFT($C10,5)="  Всь",SUMIF($B$10:$B$99,"="&amp;$BD9&amp;"  *",N$10:N$99),SUMIF(список,$C10,OFFSET(список,0,N$4)))</f>
        <v>0</v>
      </c>
      <c r="O10">
        <f t="shared" ref="O10:O41" ca="1" si="14">IF(LEFT($C10,5)="  Всь",SUMIF($B$10:$B$99,"="&amp;$BD9&amp;"  *",O$10:O$99),SUMIF(список,$C10,OFFSET(список,0,O$4)))</f>
        <v>0</v>
      </c>
      <c r="P10">
        <f t="shared" ref="P10:P41" ca="1" si="15">IF(LEFT($C10,5)="  Всь",SUMIF($B$10:$B$99,"="&amp;$BD9&amp;"  *",P$10:P$99),SUMIF(список,$C10,OFFSET(список,0,P$4)))</f>
        <v>0</v>
      </c>
      <c r="Q10" t="e">
        <f t="shared" ref="Q10:Q41" ca="1" si="16">IF(LEFT($C10,5)="  Всь",SUMIF($B$10:$B$99,"="&amp;$BD9&amp;"  *",Q$10:Q$99),SUMIF(список,$C10,OFFSET(список,0,Q$4)))</f>
        <v>#VALUE!</v>
      </c>
      <c r="R10" t="e">
        <f t="shared" ref="R10:R41" ca="1" si="17">IF(LEFT($C10,5)="  Всь",SUMIF($B$10:$B$99,"="&amp;$BD9&amp;"  *",R$10:R$99),SUMIF(список,$C10,OFFSET(список,0,R$4)))</f>
        <v>#VALUE!</v>
      </c>
      <c r="S10" t="e">
        <f t="shared" ref="S10:S41" ca="1" si="18">IF(LEFT($C10,5)="  Всь",SUMIF($B$10:$B$99,"="&amp;$BD9&amp;"  *",S$10:S$99),SUMIF(список,$C10,OFFSET(список,0,S$4)))</f>
        <v>#VALUE!</v>
      </c>
      <c r="T10" t="e">
        <f t="shared" ref="T10:T41" ca="1" si="19">IF(LEFT($C10,5)="  Всь",SUMIF($B$10:$B$99,"="&amp;$BD9&amp;"  *",T$10:T$99),SUMIF(список,$C10,OFFSET(список,0,T$4)))</f>
        <v>#VALUE!</v>
      </c>
      <c r="V10">
        <f t="shared" ref="V10:V41" ca="1" si="20">IF(LEFT($C10,5)="  Всь",SUMIF($B$10:$B$99,"="&amp;$BD9&amp;"  *",V$10:V$99),SUMIF(список,$C10,OFFSET(список,0,V$4)))</f>
        <v>0</v>
      </c>
      <c r="W10" t="str">
        <f t="shared" ref="W10" ca="1" si="21">IF(LEFT($C10,5)="  Всь",SUMIF($B$10:$B$99,"="&amp;$BD9&amp;"  *",W$10:W$99),IF($C10="","",SUMPRODUCT(($AA$210:$AA$289=W$3)+0,($AE$210:$AE$289=$C10)+0,$AB$210:$AB$289,$AF$210:$AF$289)))</f>
        <v/>
      </c>
      <c r="Y10" t="str">
        <f t="shared" ref="Y10" ca="1" si="22">IF(LEFT($C10,5)="  Всь",SUMIF($B$10:$B$99,"="&amp;$BD9&amp;"  *",Y$10:Y$99),IF($C10="","",SUMPRODUCT(($AA$210:$AA$289=W$3)+0,($AE$210:$AE$289=$C10)+0,$AB$210:$AB$289,$AF$210:$AF$289)))</f>
        <v/>
      </c>
      <c r="Z10" t="str">
        <f t="shared" ref="Z10" ca="1" si="23">IF(LEFT($C10,5)="  Всь",SUMIF($B$10:$B$99,"="&amp;$BD9&amp;"  *",Z$10:Z$99),IF($C10="","",SUMPRODUCT(($AA$210:$AA$289=Z$3)+0,($AE$210:$AE$289=$C10)+0,$AB$210:$AB$289,$AF$210:$AF$289)))</f>
        <v/>
      </c>
      <c r="AB10" t="str">
        <f t="shared" ref="AB10" ca="1" si="24">IF(LEFT($C10,5)="  Всь",SUMIF($B$10:$B$99,"="&amp;$BD9&amp;"  *",AB$10:AB$99),IF($C10="","",SUMPRODUCT(($AA$210:$AA$289=Z$3)+0,($AE$210:$AE$289=$C10)+0,$AB$210:$AB$289,$AF$210:$AF$289)))</f>
        <v/>
      </c>
      <c r="AC10" t="str">
        <f t="shared" ref="AC10" ca="1" si="25">IF(LEFT($C10,5)="  Всь",SUMIF($B$10:$B$99,"="&amp;$BD9&amp;"  *",AC$10:AC$99),IF($C10="","",SUMPRODUCT(($AA$210:$AA$289=AC$3)+0,($AE$210:$AE$289=$C10)+0,$AB$210:$AB$289,$AF$210:$AF$289)))</f>
        <v/>
      </c>
      <c r="AE10" t="str">
        <f t="shared" ref="AE10" ca="1" si="26">IF(LEFT($C10,5)="  Всь",SUMIF($B$10:$B$99,"="&amp;$BD9&amp;"  *",AE$10:AE$99),IF($C10="","",SUMPRODUCT(($AA$210:$AA$289=AC$3)+0,($AE$210:$AE$289=$C10)+0,$AB$210:$AB$289,$AF$210:$AF$289)))</f>
        <v/>
      </c>
      <c r="AF10" t="str">
        <f t="shared" ref="AF10" ca="1" si="27">IF(LEFT($C10,5)="  Всь",SUMIF($B$10:$B$99,"="&amp;$BD9&amp;"  *",AF$10:AF$99),IF($C10="","",SUMPRODUCT(($AA$210:$AA$289=AF$3)+0,($AE$210:$AE$289=$C10)+0,$AB$210:$AB$289,$AF$210:$AF$289)))</f>
        <v/>
      </c>
      <c r="AH10" t="str">
        <f t="shared" ref="AH10" ca="1" si="28">IF(LEFT($C10,5)="  Всь",SUMIF($B$10:$B$99,"="&amp;$BD9&amp;"  *",AH$10:AH$99),IF($C10="","",SUMPRODUCT(($AA$210:$AA$289=AF$3)+0,($AE$210:$AE$289=$C10)+0,$AB$210:$AB$289,$AF$210:$AF$289)))</f>
        <v/>
      </c>
      <c r="AI10" t="str">
        <f t="shared" ref="AI10" ca="1" si="29">IF(LEFT($C10,5)="  Всь",SUMIF($B$10:$B$99,"="&amp;$BD9&amp;"  *",AI$10:AI$99),IF($C10="","",SUMPRODUCT(($AA$210:$AA$289=AI$3)+0,($AE$210:$AE$289=$C10)+0,$AB$210:$AB$289,$AF$210:$AF$289)))</f>
        <v/>
      </c>
      <c r="AK10" t="str">
        <f t="shared" ref="AK10" ca="1" si="30">IF(LEFT($C10,5)="  Всь",SUMIF($B$10:$B$99,"="&amp;$BD9&amp;"  *",AK$10:AK$99),IF($C10="","",SUMPRODUCT(($AA$210:$AA$289=AI$3)+0,($AE$210:$AE$289=$C10)+0,$AB$210:$AB$289,$AF$210:$AF$289)))</f>
        <v/>
      </c>
      <c r="AL10" t="str">
        <f t="shared" ref="AL10" ca="1" si="31">IF(LEFT($C10,5)="  Всь",SUMIF($B$10:$B$99,"="&amp;$BD9&amp;"  *",AL$10:AL$99),IF($C10="","",SUMPRODUCT(($AA$210:$AA$289=AL$3)+0,($AE$210:$AE$289=$C10)+0,$AB$210:$AB$289,$AF$210:$AF$289)))</f>
        <v/>
      </c>
      <c r="AN10" t="str">
        <f t="shared" ref="AN10" ca="1" si="32">IF(LEFT($C10,5)="  Всь",SUMIF($B$10:$B$99,"="&amp;$BD9&amp;"  *",AN$10:AN$99),IF($C10="","",SUMPRODUCT(($AA$210:$AA$289=AL$3)+0,($AE$210:$AE$289=$C10)+0,$AB$210:$AB$289,$AF$210:$AF$289)))</f>
        <v/>
      </c>
      <c r="AO10" t="str">
        <f t="shared" ref="AO10" ca="1" si="33">IF(LEFT($C10,5)="  Всь",SUMIF($B$10:$B$99,"="&amp;$BD9&amp;"  *",AO$10:AO$99),IF($C10="","",SUMPRODUCT(($AA$210:$AA$289=AO$3)+0,($AE$210:$AE$289=$C10)+0,$AB$210:$AB$289,$AF$210:$AF$289)))</f>
        <v/>
      </c>
      <c r="AQ10" t="str">
        <f t="shared" ref="AQ10" ca="1" si="34">IF(LEFT($C10,5)="  Всь",SUMIF($B$10:$B$99,"="&amp;$BD9&amp;"  *",AQ$10:AQ$99),IF($C10="","",SUMPRODUCT(($AA$210:$AA$289=AO$3)+0,($AE$210:$AE$289=$C10)+0,$AB$210:$AB$289,$AF$210:$AF$289)))</f>
        <v/>
      </c>
      <c r="AR10" t="str">
        <f t="shared" ref="AR10" ca="1" si="35">IF(LEFT($C10,5)="  Всь",SUMIF($B$10:$B$99,"="&amp;$BD9&amp;"  *",AR$10:AR$99),IF($C10="","",SUMPRODUCT(($AA$210:$AA$289=AR$3)+0,($AE$210:$AE$289=$C10)+0,$AB$210:$AB$289,$AF$210:$AF$289)))</f>
        <v/>
      </c>
      <c r="AT10" t="str">
        <f t="shared" ref="AT10" ca="1" si="36">IF(LEFT($C10,5)="  Всь",SUMIF($B$10:$B$99,"="&amp;$BD9&amp;"  *",AT$10:AT$99),IF($C10="","",SUMPRODUCT(($AA$210:$AA$289=AR$3)+0,($AE$210:$AE$289=$C10)+0,$AB$210:$AB$289,$AF$210:$AF$289)))</f>
        <v/>
      </c>
      <c r="AU10" t="str">
        <f ca="1">DC10</f>
        <v/>
      </c>
      <c r="AV10">
        <f ca="1">SUM(AW10:AZ10)</f>
        <v>0</v>
      </c>
      <c r="AW10">
        <f t="shared" ref="AW10:AW17" ca="1" si="37">IF(LEFT($C10,5)="  Всь",SUMIF($B$10:$B$99,"="&amp;$BD9&amp;"  *",AW$10:AW$99),SUMIF(список,$C10,OFFSET(список,0,AW$4)))</f>
        <v>0</v>
      </c>
      <c r="AX10">
        <f t="shared" ref="AX10:AX17" ca="1" si="38">IF(LEFT($C10,5)="  Всь",SUMIF($B$10:$B$99,"="&amp;$BD9&amp;"  *",AX$10:AX$99),SUMIF(список,$C10,OFFSET(список,0,AX$4)))</f>
        <v>0</v>
      </c>
      <c r="AY10">
        <f t="shared" ref="AY10:AY17" ca="1" si="39">IF(LEFT($C10,5)="  Всь",SUMIF($B$10:$B$99,"="&amp;$BD9&amp;"  *",AY$10:AY$99),SUMIF(список,$C10,OFFSET(список,0,AY$4)))</f>
        <v>0</v>
      </c>
      <c r="AZ10">
        <f t="shared" ref="AZ10:AZ17" ca="1" si="40">IF(LEFT($C10,5)="  Всь",SUMIF($B$10:$B$99,"="&amp;$BD9&amp;"  *",AZ$10:AZ$99),SUMIF(список,$C10,OFFSET(список,0,AZ$4)))</f>
        <v>0</v>
      </c>
      <c r="BC10" t="str">
        <f ca="1">IF(BD10="","",COUNTIF($BD$10:BD10,BD10))</f>
        <v/>
      </c>
      <c r="BD10" t="str">
        <f t="shared" ref="BD10:BD12" ca="1" si="41">IF(BH10="","",INDEX(BE:BE,MATCH(BH10,BF:BF,0)))</f>
        <v/>
      </c>
      <c r="BE10" t="str">
        <f t="shared" ref="BE10:BE15" ca="1" si="42">IF(ISERROR(LEFT(OFFSET(списокН,BP10-1,-2),2)),"",LEFT(OFFSET(списокН,BP10-1,-2),2))</f>
        <v>0,</v>
      </c>
      <c r="BF10" t="str">
        <f ca="1">IF(BK10="","",COUNTIF($BJ$10:$BJ$99,"&lt;"&amp;BJ10)+COUNTIF($BJ$10:BJ10,"="&amp;BJ10))</f>
        <v/>
      </c>
      <c r="BG10" t="e">
        <f ca="1">SMALL($BF$10:$BF$99,ROW(BG9)-9)</f>
        <v>#NUM!</v>
      </c>
      <c r="BH10" t="str">
        <f t="shared" ref="BH10:BH16" ca="1" si="43">IF(ISERROR(BG10),"",BG10)</f>
        <v/>
      </c>
      <c r="BI10" t="str">
        <f ca="1">IF(BH10="","",INDEX(BK:BK,MATCH(BH10,BH:BH,0)))</f>
        <v/>
      </c>
      <c r="BJ10" t="str">
        <f ca="1">IF(ISERROR(SEARCH("ВК  / *",OFFSET(списокН,BP10-1,-2))),IF(BK10="","",1),2)</f>
        <v/>
      </c>
      <c r="BK10" t="str">
        <f ca="1">Lists!AE10</f>
        <v/>
      </c>
      <c r="BO10" t="str">
        <f t="shared" ref="BO10:BO11" ca="1" si="44">IF(BK10="","",COUNTIF(список,BK10))</f>
        <v/>
      </c>
      <c r="BP10" s="261"/>
      <c r="BQ10" s="262"/>
      <c r="BR10" s="262"/>
      <c r="BS10" s="262"/>
      <c r="BT10" s="262"/>
      <c r="BU10" s="262"/>
      <c r="BV10" s="262"/>
      <c r="BW10" s="263"/>
      <c r="BY10" s="264" t="str">
        <f t="shared" ref="BY10:BY14" ca="1" si="45">IF(BP10="","",IF(ISERROR(SEARCH(OFFSET(списокН,BP10-1,$BY$9),$BY$8)),"",OFFSET(списокН,BP10-1,$BZ$9)))</f>
        <v/>
      </c>
      <c r="BZ10" s="265" t="str">
        <f t="shared" ref="BZ10:BZ41" ca="1" si="46">IF(BQ10="",IF(BY10="","",BY10),IF(OFFSET(списокН,BQ10-1,$BY$9)=0,BY10,IF(ISERROR(SEARCH(OFFSET(списокН,BQ10-1,$BY$9),$BY$8)),BY10,BY10&amp;IF(BY10="","",", ")&amp;OFFSET(списокН,BQ10-1,$BZ$9))))</f>
        <v/>
      </c>
      <c r="CA10" s="265" t="str">
        <f t="shared" ref="CA10:CA41" ca="1" si="47">IF(BR10="",IF(BZ10="","",BZ10),IF(OFFSET(списокН,BR10-1,$BY$9)=0,BZ10,IF(ISERROR(SEARCH(OFFSET(списокН,BR10-1,$BY$9),$BY$8)),BZ10,BZ10&amp;IF(BZ10="","",", ")&amp;OFFSET(списокН,BR10-1,$BZ$9))))</f>
        <v/>
      </c>
      <c r="CB10" s="265" t="str">
        <f t="shared" ref="CB10:CB41" ca="1" si="48">IF(BS10="",IF(CA10="","",CA10),IF(OFFSET(списокН,BS10-1,$BY$9)=0,CA10,IF(ISERROR(SEARCH(OFFSET(списокН,BS10-1,$BY$9),$BY$8)),CA10,CA10&amp;IF(CA10="","",", ")&amp;OFFSET(списокН,BS10-1,$BZ$9))))</f>
        <v/>
      </c>
      <c r="CC10" s="265" t="str">
        <f t="shared" ref="CC10:CC41" ca="1" si="49">IF(BT10="",IF(CB10="","",CB10),IF(OFFSET(списокН,BT10-1,$BY$9)=0,CB10,IF(ISERROR(SEARCH(OFFSET(списокН,BT10-1,$BY$9),$BY$8)),CB10,CB10&amp;IF(CB10="","",", ")&amp;OFFSET(списокН,BT10-1,$BZ$9))))</f>
        <v/>
      </c>
      <c r="CD10" s="265" t="str">
        <f t="shared" ref="CD10:CD41" ca="1" si="50">IF(BU10="",IF(CC10="","",CC10),IF(OFFSET(списокН,BU10-1,$BY$9)=0,CC10,IF(ISERROR(SEARCH(OFFSET(списокН,BU10-1,$BY$9),$BY$8)),CC10,CC10&amp;IF(CC10="","",", ")&amp;OFFSET(списокН,BU10-1,$BZ$9))))</f>
        <v/>
      </c>
      <c r="CE10" s="265" t="str">
        <f t="shared" ref="CE10:CE41" ca="1" si="51">IF(BV10="",IF(CD10="","",CD10),IF(OFFSET(списокН,BV10-1,$BY$9)=0,CD10,IF(ISERROR(SEARCH(OFFSET(списокН,BV10-1,$BY$9),$BY$8)),CD10,CD10&amp;IF(CD10="","",", ")&amp;OFFSET(списокН,BV10-1,$BZ$9))))</f>
        <v/>
      </c>
      <c r="CF10" s="266" t="str">
        <f t="shared" ref="CF10:CF41" ca="1" si="52">IF(BW10="",IF(CE10="","",CE10),IF(OFFSET(списокН,BW10-1,$BY$9)=0,CE10,IF(ISERROR(SEARCH(OFFSET(списокН,BW10-1,$BY$9),$BY$8)),CE10,CE10&amp;IF(CE10="","",", ")&amp;OFFSET(списокН,BW10-1,$BZ$9))))</f>
        <v/>
      </c>
      <c r="CH10" s="261" t="str">
        <f t="shared" ref="CH10:CH41" ca="1" si="53">IF(BP10="","",IF(ISERROR(SEARCH(OFFSET(списокН,BP10-1,$CH$9),$CH$8)),"",OFFSET(списокН,BP10-1,$CI$9)))</f>
        <v/>
      </c>
      <c r="CI10" s="262" t="str">
        <f t="shared" ref="CI10:CI41" ca="1" si="54">IF(BQ10="",IF(CH10="","",CH10),IF(OFFSET(списокН,BQ10-1,$CH$9)=0,CH10,IF(ISERROR(SEARCH(OFFSET(списокН,BQ10-1,$CH$9),$CH$8)),CH10,CH10&amp;IF(CH10="","",", ")&amp;OFFSET(списокН,BQ10-1,$CI$9))))</f>
        <v/>
      </c>
      <c r="CJ10" s="262" t="str">
        <f t="shared" ref="CJ10:CJ41" ca="1" si="55">IF(BR10="",IF(CI10="","",CI10),IF(OFFSET(списокН,BR10-1,$CH$9)=0,CI10,IF(ISERROR(SEARCH(OFFSET(списокН,BR10-1,$CH$9),$CH$8)),CI10,CI10&amp;IF(CI10="","",", ")&amp;OFFSET(списокН,BR10-1,$CI$9))))</f>
        <v/>
      </c>
      <c r="CK10" s="262" t="str">
        <f t="shared" ref="CK10:CK41" ca="1" si="56">IF(BS10="",IF(CJ10="","",CJ10),IF(OFFSET(списокН,BS10-1,$CH$9)=0,CJ10,IF(ISERROR(SEARCH(OFFSET(списокН,BS10-1,$CH$9),$CH$8)),CJ10,CJ10&amp;IF(CJ10="","",", ")&amp;OFFSET(списокН,BS10-1,$CI$9))))</f>
        <v/>
      </c>
      <c r="CL10" s="262" t="str">
        <f t="shared" ref="CL10:CL41" ca="1" si="57">IF(BT10="",IF(CK10="","",CK10),IF(OFFSET(списокН,BT10-1,$CH$9)=0,CK10,IF(ISERROR(SEARCH(OFFSET(списокН,BT10-1,$CH$9),$CH$8)),CK10,CK10&amp;IF(CK10="","",", ")&amp;OFFSET(списокН,BT10-1,$CI$9))))</f>
        <v/>
      </c>
      <c r="CM10" s="262" t="str">
        <f t="shared" ref="CM10:CM41" ca="1" si="58">IF(BU10="",IF(CL10="","",CL10),IF(OFFSET(списокН,BU10-1,$CH$9)=0,CL10,IF(ISERROR(SEARCH(OFFSET(списокН,BU10-1,$CH$9),$CH$8)),CL10,CL10&amp;IF(CL10="","",", ")&amp;OFFSET(списокН,BU10-1,$CI$9))))</f>
        <v/>
      </c>
      <c r="CN10" s="262" t="str">
        <f t="shared" ref="CN10:CN41" ca="1" si="59">IF(BV10="",IF(CM10="","",CM10),IF(OFFSET(списокН,BV10-1,$CH$9)=0,CM10,IF(ISERROR(SEARCH(OFFSET(списокН,BV10-1,$CH$9),$CH$8)),CM10,CM10&amp;IF(CM10="","",", ")&amp;OFFSET(списокН,BV10-1,$CI$9))))</f>
        <v/>
      </c>
      <c r="CO10" s="263" t="str">
        <f t="shared" ref="CO10:CO41" ca="1" si="60">IF(BW10="",IF(CN10="","",CN10),IF(OFFSET(списокН,BW10-1,$CH$9)=0,CN10,IF(ISERROR(SEARCH(OFFSET(списокН,BW10-1,$CH$9),$CH$8)),CN10,CN10&amp;IF(CN10="","",", ")&amp;OFFSET(списокН,BW10-1,$CI$9))))</f>
        <v/>
      </c>
      <c r="CV10" s="261" t="str">
        <f t="shared" ref="CV10:CV41" ca="1" si="61">IF(BP10="","",IF(OFFSET(списокН,BP10-1,$CV$9)=0,"",OFFSET(списокН,BP10-1,$CV$9)))</f>
        <v/>
      </c>
      <c r="CW10" s="262" t="str">
        <f t="shared" ref="CW10:CW41" ca="1" si="62">IF(BQ10="",IF(CV10&lt;&gt;"",CV10,""),IF(OFFSET(списокН,BQ10-1,$CV$9)=0,"",IF($CV10=OFFSET(списокН,BQ10-1,$CV$9),CV10,CV10&amp;"("&amp;OFFSET(списокН,BP10-1,$CW$9)&amp;")"&amp;", "&amp;OFFSET(списокН,BQ10-1,$CV$9))))</f>
        <v/>
      </c>
      <c r="CX10" s="262" t="str">
        <f t="shared" ref="CX10:CX41" ca="1" si="63">IF(BR10="",IF(CW10&lt;&gt;"",CW10,""),IF(OFFSET(списокН,BR10-1,$CV$9)=0,"",IF($CV10=OFFSET(списокН,BR10-1,$CV$9),CW10,CW10&amp;"("&amp;OFFSET(списокН,BQ10-1,$CW$9)&amp;")"&amp;", "&amp;OFFSET(списокН,BR10-1,$CV$9))))</f>
        <v/>
      </c>
      <c r="CY10" s="262" t="str">
        <f t="shared" ref="CY10:CY41" ca="1" si="64">IF(BS10="",IF(CX10&lt;&gt;"",CX10,""),IF(OFFSET(списокН,BS10-1,$CV$9)=0,"",IF($CV10=OFFSET(списокН,BS10-1,$CV$9),CX10,CX10&amp;"("&amp;OFFSET(списокН,BR10-1,$CW$9)&amp;")"&amp;", "&amp;OFFSET(списокН,BS10-1,$CV$9))))</f>
        <v/>
      </c>
      <c r="CZ10" s="262" t="str">
        <f t="shared" ref="CZ10:CZ41" ca="1" si="65">IF(BT10="",IF(CY10&lt;&gt;"",CY10,""),IF(OFFSET(списокН,BT10-1,$CV$9)=0,"",IF($CV10=OFFSET(списокН,BT10-1,$CV$9),CY10,CY10&amp;"("&amp;OFFSET(списокН,BS10-1,$CW$9)&amp;")"&amp;", "&amp;OFFSET(списокН,BT10-1,$CV$9))))</f>
        <v/>
      </c>
      <c r="DA10" s="262" t="str">
        <f t="shared" ref="DA10:DA41" ca="1" si="66">IF(BU10="",IF(CZ10&lt;&gt;"",CZ10,""),IF(OFFSET(списокН,BU10-1,$CV$9)=0,"",IF($CV10=OFFSET(списокН,BU10-1,$CV$9),CZ10,CZ10&amp;"("&amp;OFFSET(списокН,BT10-1,$CW$9)&amp;")"&amp;", "&amp;OFFSET(списокН,BU10-1,$CV$9))))</f>
        <v/>
      </c>
      <c r="DB10" s="262" t="str">
        <f t="shared" ref="DB10:DB41" ca="1" si="67">IF(BV10="",IF(DA10&lt;&gt;"",DA10,""),IF(OFFSET(списокН,BV10-1,$CV$9)=0,"",IF($CV10=OFFSET(списокН,BV10-1,$CV$9),DA10,DA10&amp;"("&amp;OFFSET(списокН,BU10-1,$CW$9)&amp;")"&amp;", "&amp;OFFSET(списокН,BV10-1,$CV$9))))</f>
        <v/>
      </c>
      <c r="DC10" s="263" t="str">
        <f t="shared" ref="DC10:DC41" ca="1" si="68">IF(BW10="",IF(DB10&lt;&gt;"",DB10,""),IF(OFFSET(списокН,BW10-1,$CV$9)=0,"",IF($CV10=OFFSET(списокН,BW10-1,$CV$9),DB10,DB10&amp;"("&amp;OFFSET(списокН,BV10-1,$CW$9)&amp;")"&amp;", "&amp;OFFSET(списокН,BW10-1,$CV$9))))</f>
        <v/>
      </c>
      <c r="DG10" s="261" t="str">
        <f t="shared" ref="DG10:DG41" ca="1" si="69">IF(BP10="",IF(DF10="","",DF10),IF(ISERROR(SEARCH(OFFSET(списокН,BP10-1,6),"КП")),IF(DF10="","",DF10),OFFSET(списокН,BP10-1,$BZ$9)))</f>
        <v/>
      </c>
      <c r="DH10" s="262" t="str">
        <f t="shared" ref="DH10:DH41" ca="1" si="70">IF(BQ10="",IF(DG10="","",DG10),IF(ISERROR(SEARCH(OFFSET(списокН,BQ10-1,6),"КП")),IF(DG10="","",DG10),OFFSET(списокН,BQ10-1,$BZ$9)))</f>
        <v/>
      </c>
      <c r="DI10" s="262" t="str">
        <f t="shared" ref="DI10:DI41" ca="1" si="71">IF(BR10="",IF(DH10="","",DH10),IF(ISERROR(SEARCH(OFFSET(списокН,BR10-1,6),"КП")),IF(DH10="","",DH10),OFFSET(списокН,BR10-1,$BZ$9)))</f>
        <v/>
      </c>
      <c r="DJ10" s="262" t="str">
        <f t="shared" ref="DJ10:DJ41" ca="1" si="72">IF(BS10="",IF(DI10="","",DI10),IF(ISERROR(SEARCH(OFFSET(списокН,BS10-1,6),"КП")),IF(DI10="","",DI10),OFFSET(списокН,BS10-1,$BZ$9)))</f>
        <v/>
      </c>
      <c r="DK10" s="262" t="str">
        <f t="shared" ref="DK10:DK41" ca="1" si="73">IF(BT10="",IF(DJ10="","",DJ10),IF(ISERROR(SEARCH(OFFSET(списокН,BT10-1,6),"КП")),IF(DJ10="","",DJ10),OFFSET(списокН,BT10-1,$BZ$9)))</f>
        <v/>
      </c>
      <c r="DL10" s="262" t="str">
        <f t="shared" ref="DL10:DL41" ca="1" si="74">IF(BU10="",IF(DK10="","",DK10),IF(ISERROR(SEARCH(OFFSET(списокН,BU10-1,6),"КП")),IF(DK10="","",DK10),OFFSET(списокН,BU10-1,$BZ$9)))</f>
        <v/>
      </c>
      <c r="DM10" s="262" t="str">
        <f t="shared" ref="DM10:DM41" ca="1" si="75">IF(BV10="",IF(DL10="","",DL10),IF(ISERROR(SEARCH(OFFSET(списокН,BV10-1,6),"КП")),IF(DL10="","",DL10),OFFSET(списокН,BV10-1,$BZ$9)))</f>
        <v/>
      </c>
      <c r="DN10" s="263" t="str">
        <f t="shared" ref="DN10:DN41" ca="1" si="76">IF(BW10="",IF(DM10="","",DM10),IF(ISERROR(SEARCH(OFFSET(списокН,BW10-1,6),"КП")),IF(DM10="","",DM10),OFFSET(списокН,BW10-1,$BZ$9)))</f>
        <v/>
      </c>
      <c r="DP10" s="261" t="str">
        <f t="shared" ref="DP10:DP41" ca="1" si="77">IF(BP10="",IF(DO10="","",DO10),IF(ISERROR(SEARCH(OFFSET(списокН,BP10-1,6),"КР")),IF(DO10="","",DO10),OFFSET(списокН,BP10-1,$BZ$9)))</f>
        <v/>
      </c>
      <c r="DQ10" s="262" t="str">
        <f t="shared" ref="DQ10:DQ41" ca="1" si="78">IF(BQ10="",IF(DP10="","",DP10),IF(ISERROR(SEARCH(OFFSET(списокН,BQ10-1,6),"КР")),IF(DP10="","",DP10),OFFSET(списокН,BQ10-1,$BZ$9)))</f>
        <v/>
      </c>
      <c r="DR10" s="262" t="str">
        <f t="shared" ref="DR10:DR41" ca="1" si="79">IF(BR10="",IF(DQ10="","",DQ10),IF(ISERROR(SEARCH(OFFSET(списокН,BR10-1,6),"КР")),IF(DQ10="","",DQ10),OFFSET(списокН,BR10-1,$BZ$9)))</f>
        <v/>
      </c>
      <c r="DS10" s="262" t="str">
        <f t="shared" ref="DS10:DS41" ca="1" si="80">IF(BS10="",IF(DR10="","",DR10),IF(ISERROR(SEARCH(OFFSET(списокН,BS10-1,6),"КР")),IF(DR10="","",DR10),OFFSET(списокН,BS10-1,$BZ$9)))</f>
        <v/>
      </c>
      <c r="DT10" s="262" t="str">
        <f t="shared" ref="DT10:DT41" ca="1" si="81">IF(BT10="",IF(DS10="","",DS10),IF(ISERROR(SEARCH(OFFSET(списокН,BT10-1,6),"КР")),IF(DS10="","",DS10),OFFSET(списокН,BT10-1,$BZ$9)))</f>
        <v/>
      </c>
      <c r="DU10" s="262" t="str">
        <f t="shared" ref="DU10:DU41" ca="1" si="82">IF(BU10="",IF(DT10="","",DT10),IF(ISERROR(SEARCH(OFFSET(списокН,BU10-1,6),"КР")),IF(DT10="","",DT10),OFFSET(списокН,BU10-1,$BZ$9)))</f>
        <v/>
      </c>
      <c r="DV10" s="262" t="str">
        <f t="shared" ref="DV10:DV41" ca="1" si="83">IF(BV10="",IF(DU10="","",DU10),IF(ISERROR(SEARCH(OFFSET(списокН,BV10-1,6),"КР")),IF(DU10="","",DU10),OFFSET(списокН,BV10-1,$BZ$9)))</f>
        <v/>
      </c>
      <c r="DW10" s="263" t="str">
        <f t="shared" ref="DW10:DW41" ca="1" si="84">IF(BW10="",IF(DV10="","",DV10),IF(ISERROR(SEARCH(OFFSET(списокН,BW10-1,6),"КР")),IF(DV10="","",DV10),OFFSET(списокН,BW10-1,$BZ$9)))</f>
        <v/>
      </c>
    </row>
    <row r="11" spans="1:127" hidden="1" outlineLevel="1" x14ac:dyDescent="0.25">
      <c r="B11" t="str">
        <f t="shared" ref="B11:B65" ca="1" si="85">IF(OR(LEFT($C11,8)="  Всього",LEFT($C11,8)="  Разом ",LEFT($C11,8)="     ВИБ"),"",BD11&amp;"  "&amp;TEXT(BC11,"00"))</f>
        <v xml:space="preserve">  </v>
      </c>
      <c r="C11" t="str">
        <f t="shared" ca="1" si="6"/>
        <v xml:space="preserve">     НОРМАТИВНА ЧАСТИНА</v>
      </c>
      <c r="F11" t="str">
        <f ca="1">IF(OR(LEFT($C11,5)="  Всь",RIGHT($C11,8)=" ЧАСТИНА"),"",CF11)</f>
        <v/>
      </c>
      <c r="G11" t="str">
        <f ca="1">IF(OR(LEFT($C11,5)="  Всь",RIGHT($C11,8)=" ЧАСТИНА"),"",CO11)</f>
        <v/>
      </c>
      <c r="H11" t="str">
        <f ca="1">IF(OR(LEFT($C11,5)="  Всь",RIGHT($C11,8)=" ЧАСТИНА"),"",DN11)</f>
        <v/>
      </c>
      <c r="I11" t="str">
        <f ca="1">IF(OR(LEFT($C11,5)="  Всь",RIGHT($C11,8)=" ЧАСТИНА"),"",DW11)</f>
        <v/>
      </c>
      <c r="K11">
        <f t="shared" ca="1" si="11"/>
        <v>0</v>
      </c>
      <c r="M11">
        <f t="shared" ca="1" si="12"/>
        <v>0</v>
      </c>
      <c r="N11">
        <f t="shared" ca="1" si="13"/>
        <v>0</v>
      </c>
      <c r="O11">
        <f t="shared" ca="1" si="14"/>
        <v>0</v>
      </c>
      <c r="P11">
        <f t="shared" ca="1" si="15"/>
        <v>0</v>
      </c>
      <c r="Q11">
        <f t="shared" ca="1" si="16"/>
        <v>0</v>
      </c>
      <c r="R11">
        <f t="shared" ca="1" si="17"/>
        <v>0</v>
      </c>
      <c r="S11">
        <f t="shared" ca="1" si="18"/>
        <v>0</v>
      </c>
      <c r="T11">
        <f t="shared" ca="1" si="19"/>
        <v>0</v>
      </c>
      <c r="V11">
        <f t="shared" ca="1" si="20"/>
        <v>0</v>
      </c>
      <c r="W11" t="e">
        <f t="shared" ref="W11:W65" ca="1" si="86">IF(LEFT($C11,5)="  Всь",SUMIF($B$10:$B$99,"="&amp;$BD10&amp;"  *",W$10:W$99),IF(LEFT($C11,5)="  Раз",SUMIF($B$10:$B$99,"=?К  *",W$10:W$99),IF($C11="","",SUMPRODUCT(($AA$210:$AA$289=W$3)+0,($AE$210:$AE$289=$C11)+0,$AB$210:$AB$289,$W$210:$W$289/$S$210:$S$289))))</f>
        <v>#VALUE!</v>
      </c>
      <c r="X11">
        <f ca="1">IF(LEFT($C11,5)="  Всь",SUMIF($B$10:$B$99,"="&amp;$BD10&amp;"  *",W$10:W$99),IF(LEFT($C11,5)="  Раз",SUMIF($B$10:$B$99,"=?К  *",W$10:W$99),IF($C11="","",SUMPRODUCT(($AA$210:$AA$289=W$3)+0,($AE$210:$AE$289=$C11)+0,$AB$210:$AB$289,$G$210:$G$289))))</f>
        <v>0</v>
      </c>
      <c r="Y11">
        <f t="shared" ref="Y11:Y65" ca="1" si="87">IF(LEFT($C11,5)="  Всь",SUMIF($B$10:$B$99,"="&amp;$BD10&amp;"  *",Y$10:Y$99),IF(LEFT($C11,5)="  Раз",SUMIF($B$10:$B$99,"=?К  *",Y$10:Y$99),IF($C11="","",SUMPRODUCT(($AA$210:$AA$289=W$3)+0,($AE$210:$AE$289=$C11)+0,$AB$210:$AB$289,$AF$210:$AF$289))))</f>
        <v>0</v>
      </c>
      <c r="Z11" t="e">
        <f t="shared" ref="Z11:Z65" ca="1" si="88">IF(LEFT($C11,5)="  Всь",SUMIF($B$10:$B$99,"="&amp;$BD10&amp;"  *",Z$10:Z$99),IF(LEFT($C11,5)="  Раз",SUMIF($B$10:$B$99,"=?К  *",Z$10:Z$99),IF($C11="","",SUMPRODUCT(($AA$210:$AA$289=Z$3)+0,($AE$210:$AE$289=$C11)+0,$AB$210:$AB$289,$W$210:$W$289/$S$210:$S$289))))</f>
        <v>#VALUE!</v>
      </c>
      <c r="AA11">
        <f ca="1">IF(LEFT($C11,5)="  Всь",SUMIF($B$10:$B$99,"="&amp;$BD10&amp;"  *",Z$10:Z$99),IF(LEFT($C11,5)="  Раз",SUMIF($B$10:$B$99,"=?К  *",Z$10:Z$99),IF($C11="","",SUMPRODUCT(($AA$210:$AA$289=Z$3)+0,($AE$210:$AE$289=$C11)+0,$AB$210:$AB$289,$G$210:$G$289))))</f>
        <v>0</v>
      </c>
      <c r="AB11">
        <f t="shared" ref="AB11:AB65" ca="1" si="89">IF(LEFT($C11,5)="  Всь",SUMIF($B$10:$B$99,"="&amp;$BD10&amp;"  *",AB$10:AB$99),IF(LEFT($C11,5)="  Раз",SUMIF($B$10:$B$99,"=?К  *",AB$10:AB$99),IF($C11="","",SUMPRODUCT(($AA$210:$AA$289=Z$3)+0,($AE$210:$AE$289=$C11)+0,$AB$210:$AB$289,$AF$210:$AF$289))))</f>
        <v>0</v>
      </c>
      <c r="AC11" t="e">
        <f t="shared" ref="AC11:AC65" ca="1" si="90">IF(LEFT($C11,5)="  Всь",SUMIF($B$10:$B$99,"="&amp;$BD10&amp;"  *",AC$10:AC$99),IF(LEFT($C11,5)="  Раз",SUMIF($B$10:$B$99,"=?К  *",AC$10:AC$99),IF($C11="","",SUMPRODUCT(($AA$210:$AA$289=AC$3)+0,($AE$210:$AE$289=$C11)+0,$AB$210:$AB$289,$W$210:$W$289/$S$210:$S$289))))</f>
        <v>#VALUE!</v>
      </c>
      <c r="AD11">
        <f ca="1">IF(LEFT($C11,5)="  Всь",SUMIF($B$10:$B$99,"="&amp;$BD10&amp;"  *",AC$10:AC$99),IF(LEFT($C11,5)="  Раз",SUMIF($B$10:$B$99,"=?К  *",AC$10:AC$99),IF($C11="","",SUMPRODUCT(($AA$210:$AA$289=AC$3)+0,($AE$210:$AE$289=$C11)+0,$AB$210:$AB$289,$G$210:$G$289))))</f>
        <v>0</v>
      </c>
      <c r="AE11">
        <f t="shared" ref="AE11:AE65" ca="1" si="91">IF(LEFT($C11,5)="  Всь",SUMIF($B$10:$B$99,"="&amp;$BD10&amp;"  *",AE$10:AE$99),IF(LEFT($C11,5)="  Раз",SUMIF($B$10:$B$99,"=?К  *",AE$10:AE$99),IF($C11="","",SUMPRODUCT(($AA$210:$AA$289=AC$3)+0,($AE$210:$AE$289=$C11)+0,$AB$210:$AB$289,$AF$210:$AF$289))))</f>
        <v>0</v>
      </c>
      <c r="AF11" t="e">
        <f t="shared" ref="AF11:AF65" ca="1" si="92">IF(LEFT($C11,5)="  Всь",SUMIF($B$10:$B$99,"="&amp;$BD10&amp;"  *",AF$10:AF$99),IF(LEFT($C11,5)="  Раз",SUMIF($B$10:$B$99,"=?К  *",AF$10:AF$99),IF($C11="","",SUMPRODUCT(($AA$210:$AA$289=AF$3)+0,($AE$210:$AE$289=$C11)+0,$AB$210:$AB$289,$W$210:$W$289/$S$210:$S$289))))</f>
        <v>#VALUE!</v>
      </c>
      <c r="AG11">
        <f ca="1">IF(LEFT($C11,5)="  Всь",SUMIF($B$10:$B$99,"="&amp;$BD10&amp;"  *",AF$10:AF$99),IF(LEFT($C11,5)="  Раз",SUMIF($B$10:$B$99,"=?К  *",AF$10:AF$99),IF($C11="","",SUMPRODUCT(($AA$210:$AA$289=AF$3)+0,($AE$210:$AE$289=$C11)+0,$AB$210:$AB$289,$G$210:$G$289))))</f>
        <v>0</v>
      </c>
      <c r="AH11">
        <f t="shared" ref="AH11:AH65" ca="1" si="93">IF(LEFT($C11,5)="  Всь",SUMIF($B$10:$B$99,"="&amp;$BD10&amp;"  *",AH$10:AH$99),IF(LEFT($C11,5)="  Раз",SUMIF($B$10:$B$99,"=?К  *",AH$10:AH$99),IF($C11="","",SUMPRODUCT(($AA$210:$AA$289=AF$3)+0,($AE$210:$AE$289=$C11)+0,$AB$210:$AB$289,$AF$210:$AF$289))))</f>
        <v>0</v>
      </c>
      <c r="AI11" t="e">
        <f t="shared" ref="AI11:AI65" ca="1" si="94">IF(LEFT($C11,5)="  Всь",SUMIF($B$10:$B$99,"="&amp;$BD10&amp;"  *",AI$10:AI$99),IF(LEFT($C11,5)="  Раз",SUMIF($B$10:$B$99,"=?К  *",AI$10:AI$99),IF($C11="","",SUMPRODUCT(($AA$210:$AA$289=AI$3)+0,($AE$210:$AE$289=$C11)+0,$AB$210:$AB$289,$W$210:$W$289/$S$210:$S$289))))</f>
        <v>#VALUE!</v>
      </c>
      <c r="AJ11">
        <f ca="1">IF(LEFT($C11,5)="  Всь",SUMIF($B$10:$B$99,"="&amp;$BD10&amp;"  *",AI$10:AI$99),IF(LEFT($C11,5)="  Раз",SUMIF($B$10:$B$99,"=?К  *",AI$10:AI$99),IF($C11="","",SUMPRODUCT(($AA$210:$AA$289=AI$3)+0,($AE$210:$AE$289=$C11)+0,$AB$210:$AB$289,$G$210:$G$289))))</f>
        <v>0</v>
      </c>
      <c r="AK11">
        <f t="shared" ref="AK11:AK65" ca="1" si="95">IF(LEFT($C11,5)="  Всь",SUMIF($B$10:$B$99,"="&amp;$BD10&amp;"  *",AK$10:AK$99),IF(LEFT($C11,5)="  Раз",SUMIF($B$10:$B$99,"=?К  *",AK$10:AK$99),IF($C11="","",SUMPRODUCT(($AA$210:$AA$289=AI$3)+0,($AE$210:$AE$289=$C11)+0,$AB$210:$AB$289,$AF$210:$AF$289))))</f>
        <v>0</v>
      </c>
      <c r="AL11" t="e">
        <f t="shared" ref="AL11:AL65" ca="1" si="96">IF(LEFT($C11,5)="  Всь",SUMIF($B$10:$B$99,"="&amp;$BD10&amp;"  *",AL$10:AL$99),IF(LEFT($C11,5)="  Раз",SUMIF($B$10:$B$99,"=?К  *",AL$10:AL$99),IF($C11="","",SUMPRODUCT(($AA$210:$AA$289=AL$3)+0,($AE$210:$AE$289=$C11)+0,$AB$210:$AB$289,$W$210:$W$289/$S$210:$S$289))))</f>
        <v>#VALUE!</v>
      </c>
      <c r="AM11">
        <f ca="1">IF(LEFT($C11,5)="  Всь",SUMIF($B$10:$B$99,"="&amp;$BD10&amp;"  *",AL$10:AL$99),IF(LEFT($C11,5)="  Раз",SUMIF($B$10:$B$99,"=?К  *",AL$10:AL$99),IF($C11="","",SUMPRODUCT(($AA$210:$AA$289=AL$3)+0,($AE$210:$AE$289=$C11)+0,$AB$210:$AB$289,$G$210:$G$289))))</f>
        <v>0</v>
      </c>
      <c r="AN11">
        <f t="shared" ref="AN11:AN65" ca="1" si="97">IF(LEFT($C11,5)="  Всь",SUMIF($B$10:$B$99,"="&amp;$BD10&amp;"  *",AN$10:AN$99),IF(LEFT($C11,5)="  Раз",SUMIF($B$10:$B$99,"=?К  *",AN$10:AN$99),IF($C11="","",SUMPRODUCT(($AA$210:$AA$289=AL$3)+0,($AE$210:$AE$289=$C11)+0,$AB$210:$AB$289,$AF$210:$AF$289))))</f>
        <v>0</v>
      </c>
      <c r="AO11" t="e">
        <f t="shared" ref="AO11:AO65" ca="1" si="98">IF(LEFT($C11,5)="  Всь",SUMIF($B$10:$B$99,"="&amp;$BD10&amp;"  *",AO$10:AO$99),IF(LEFT($C11,5)="  Раз",SUMIF($B$10:$B$99,"=?К  *",AO$10:AO$99),IF($C11="","",SUMPRODUCT(($AA$210:$AA$289=AO$3)+0,($AE$210:$AE$289=$C11)+0,$AB$210:$AB$289,$W$210:$W$289/$S$210:$S$289))))</f>
        <v>#VALUE!</v>
      </c>
      <c r="AP11">
        <f ca="1">IF(LEFT($C11,5)="  Всь",SUMIF($B$10:$B$99,"="&amp;$BD10&amp;"  *",AO$10:AO$99),IF(LEFT($C11,5)="  Раз",SUMIF($B$10:$B$99,"=?К  *",AO$10:AO$99),IF($C11="","",SUMPRODUCT(($AA$210:$AA$289=AO$3)+0,($AE$210:$AE$289=$C11)+0,$AB$210:$AB$289,$G$210:$G$289))))</f>
        <v>0</v>
      </c>
      <c r="AQ11">
        <f t="shared" ref="AQ11:AQ65" ca="1" si="99">IF(LEFT($C11,5)="  Всь",SUMIF($B$10:$B$99,"="&amp;$BD10&amp;"  *",AQ$10:AQ$99),IF(LEFT($C11,5)="  Раз",SUMIF($B$10:$B$99,"=?К  *",AQ$10:AQ$99),IF($C11="","",SUMPRODUCT(($AA$210:$AA$289=AO$3)+0,($AE$210:$AE$289=$C11)+0,$AB$210:$AB$289,$AF$210:$AF$289))))</f>
        <v>0</v>
      </c>
      <c r="AR11" t="e">
        <f t="shared" ref="AR11:AR65" ca="1" si="100">IF(LEFT($C11,5)="  Всь",SUMIF($B$10:$B$99,"="&amp;$BD10&amp;"  *",AR$10:AR$99),IF(LEFT($C11,5)="  Раз",SUMIF($B$10:$B$99,"=?К  *",AR$10:AR$99),IF($C11="","",SUMPRODUCT(($AA$210:$AA$289=AR$3)+0,($AE$210:$AE$289=$C11)+0,$AB$210:$AB$289,$W$210:$W$289/$S$210:$S$289))))</f>
        <v>#VALUE!</v>
      </c>
      <c r="AS11">
        <f ca="1">IF(LEFT($C11,5)="  Всь",SUMIF($B$10:$B$99,"="&amp;$BD10&amp;"  *",AR$10:AR$99),IF(LEFT($C11,5)="  Раз",SUMIF($B$10:$B$99,"=?К  *",AR$10:AR$99),IF($C11="","",SUMPRODUCT(($AA$210:$AA$289=AR$3)+0,($AE$210:$AE$289=$C11)+0,$AB$210:$AB$289,$G$210:$G$289))))</f>
        <v>0</v>
      </c>
      <c r="AT11">
        <f t="shared" ref="AT11:AT65" ca="1" si="101">IF(LEFT($C11,5)="  Всь",SUMIF($B$10:$B$99,"="&amp;$BD10&amp;"  *",AT$10:AT$99),IF(LEFT($C11,5)="  Раз",SUMIF($B$10:$B$99,"=?К  *",AT$10:AT$99),IF($C11="","",SUMPRODUCT(($AA$210:$AA$289=AR$3)+0,($AE$210:$AE$289=$C11)+0,$AB$210:$AB$289,$AF$210:$AF$289))))</f>
        <v>0</v>
      </c>
      <c r="AV11">
        <f t="shared" ref="AV11:AV74" ca="1" si="102">SUM(AW11:AZ11)</f>
        <v>0</v>
      </c>
      <c r="AW11">
        <f t="shared" ca="1" si="37"/>
        <v>0</v>
      </c>
      <c r="AX11">
        <f t="shared" ca="1" si="38"/>
        <v>0</v>
      </c>
      <c r="AY11">
        <f t="shared" ca="1" si="39"/>
        <v>0</v>
      </c>
      <c r="AZ11">
        <f t="shared" ca="1" si="40"/>
        <v>0</v>
      </c>
      <c r="BC11" t="str">
        <f ca="1">IF(BD11="","",COUNTIF($BD$10:BD11,BD11))</f>
        <v/>
      </c>
      <c r="BD11" t="str">
        <f t="shared" ca="1" si="41"/>
        <v/>
      </c>
      <c r="BE11" t="str">
        <f t="shared" ca="1" si="42"/>
        <v/>
      </c>
      <c r="BF11">
        <f ca="1">IF(BK11="","",COUNTIF($BJ$10:$BJ$99,"&lt;"&amp;BJ11)+COUNTIF($BJ$10:BJ11,"="&amp;BJ11))</f>
        <v>1</v>
      </c>
      <c r="BG11">
        <f t="shared" ref="BG11:BG16" ca="1" si="103">SMALL($BF$10:$BF$99,ROW(BF10)-9)</f>
        <v>1</v>
      </c>
      <c r="BH11">
        <f t="shared" ca="1" si="43"/>
        <v>1</v>
      </c>
      <c r="BI11" t="str">
        <f t="shared" ref="BI11:BI16" ca="1" si="104">IF(BH11="","",INDEX(BK:BK,MATCH(BH11,BF:BF,0)))</f>
        <v xml:space="preserve">     НОРМАТИВНА ЧАСТИНА</v>
      </c>
      <c r="BJ11">
        <v>1</v>
      </c>
      <c r="BK11" s="280" t="s">
        <v>296</v>
      </c>
      <c r="BO11">
        <f t="shared" ca="1" si="44"/>
        <v>0</v>
      </c>
      <c r="BP11" s="264" t="e">
        <f t="shared" ref="BP11:BP42" ca="1" si="105">IF(BI11="","",MATCH(BI11,список,0))</f>
        <v>#N/A</v>
      </c>
      <c r="BQ11" s="265"/>
      <c r="BR11" s="265"/>
      <c r="BS11" s="265"/>
      <c r="BT11" s="265"/>
      <c r="BU11" s="265"/>
      <c r="BV11" s="265"/>
      <c r="BW11" s="266"/>
      <c r="BY11" s="264" t="e">
        <f t="shared" ca="1" si="45"/>
        <v>#N/A</v>
      </c>
      <c r="BZ11" s="265" t="e">
        <f t="shared" ca="1" si="46"/>
        <v>#N/A</v>
      </c>
      <c r="CA11" s="265" t="e">
        <f t="shared" ca="1" si="47"/>
        <v>#N/A</v>
      </c>
      <c r="CB11" s="265" t="e">
        <f t="shared" ca="1" si="48"/>
        <v>#N/A</v>
      </c>
      <c r="CC11" s="265" t="e">
        <f t="shared" ca="1" si="49"/>
        <v>#N/A</v>
      </c>
      <c r="CD11" s="265" t="e">
        <f t="shared" ca="1" si="50"/>
        <v>#N/A</v>
      </c>
      <c r="CE11" s="265" t="e">
        <f t="shared" ca="1" si="51"/>
        <v>#N/A</v>
      </c>
      <c r="CF11" s="266" t="e">
        <f t="shared" ca="1" si="52"/>
        <v>#N/A</v>
      </c>
      <c r="CH11" s="264" t="e">
        <f t="shared" ca="1" si="53"/>
        <v>#N/A</v>
      </c>
      <c r="CI11" s="265" t="e">
        <f t="shared" ca="1" si="54"/>
        <v>#N/A</v>
      </c>
      <c r="CJ11" s="265" t="e">
        <f t="shared" ca="1" si="55"/>
        <v>#N/A</v>
      </c>
      <c r="CK11" s="265" t="e">
        <f t="shared" ca="1" si="56"/>
        <v>#N/A</v>
      </c>
      <c r="CL11" s="265" t="e">
        <f t="shared" ca="1" si="57"/>
        <v>#N/A</v>
      </c>
      <c r="CM11" s="265" t="e">
        <f t="shared" ca="1" si="58"/>
        <v>#N/A</v>
      </c>
      <c r="CN11" s="265" t="e">
        <f t="shared" ca="1" si="59"/>
        <v>#N/A</v>
      </c>
      <c r="CO11" s="266" t="e">
        <f t="shared" ca="1" si="60"/>
        <v>#N/A</v>
      </c>
      <c r="CV11" s="264" t="e">
        <f t="shared" ca="1" si="61"/>
        <v>#N/A</v>
      </c>
      <c r="CW11" s="265" t="e">
        <f t="shared" ca="1" si="62"/>
        <v>#N/A</v>
      </c>
      <c r="CX11" s="265" t="e">
        <f t="shared" ca="1" si="63"/>
        <v>#N/A</v>
      </c>
      <c r="CY11" s="265" t="e">
        <f t="shared" ca="1" si="64"/>
        <v>#N/A</v>
      </c>
      <c r="CZ11" s="265" t="e">
        <f t="shared" ca="1" si="65"/>
        <v>#N/A</v>
      </c>
      <c r="DA11" s="265" t="e">
        <f t="shared" ca="1" si="66"/>
        <v>#N/A</v>
      </c>
      <c r="DB11" s="265" t="e">
        <f t="shared" ca="1" si="67"/>
        <v>#N/A</v>
      </c>
      <c r="DC11" s="266" t="e">
        <f t="shared" ca="1" si="68"/>
        <v>#N/A</v>
      </c>
      <c r="DG11" s="264" t="e">
        <f t="shared" ca="1" si="69"/>
        <v>#N/A</v>
      </c>
      <c r="DH11" s="265" t="e">
        <f t="shared" ca="1" si="70"/>
        <v>#N/A</v>
      </c>
      <c r="DI11" s="265" t="e">
        <f t="shared" ca="1" si="71"/>
        <v>#N/A</v>
      </c>
      <c r="DJ11" s="265" t="e">
        <f t="shared" ca="1" si="72"/>
        <v>#N/A</v>
      </c>
      <c r="DK11" s="265" t="e">
        <f t="shared" ca="1" si="73"/>
        <v>#N/A</v>
      </c>
      <c r="DL11" s="265" t="e">
        <f t="shared" ca="1" si="74"/>
        <v>#N/A</v>
      </c>
      <c r="DM11" s="265" t="e">
        <f t="shared" ca="1" si="75"/>
        <v>#N/A</v>
      </c>
      <c r="DN11" s="266" t="e">
        <f t="shared" ca="1" si="76"/>
        <v>#N/A</v>
      </c>
      <c r="DP11" s="264" t="e">
        <f t="shared" ca="1" si="77"/>
        <v>#N/A</v>
      </c>
      <c r="DQ11" s="265" t="e">
        <f t="shared" ca="1" si="78"/>
        <v>#N/A</v>
      </c>
      <c r="DR11" s="265" t="e">
        <f t="shared" ca="1" si="79"/>
        <v>#N/A</v>
      </c>
      <c r="DS11" s="265" t="e">
        <f t="shared" ca="1" si="80"/>
        <v>#N/A</v>
      </c>
      <c r="DT11" s="265" t="e">
        <f t="shared" ca="1" si="81"/>
        <v>#N/A</v>
      </c>
      <c r="DU11" s="265" t="e">
        <f t="shared" ca="1" si="82"/>
        <v>#N/A</v>
      </c>
      <c r="DV11" s="265" t="e">
        <f t="shared" ca="1" si="83"/>
        <v>#N/A</v>
      </c>
      <c r="DW11" s="266" t="e">
        <f t="shared" ca="1" si="84"/>
        <v>#N/A</v>
      </c>
    </row>
    <row r="12" spans="1:127" hidden="1" outlineLevel="1" x14ac:dyDescent="0.25">
      <c r="B12" t="str">
        <f t="shared" ca="1" si="85"/>
        <v>ОК  01</v>
      </c>
      <c r="C12" t="str">
        <f t="shared" ca="1" si="6"/>
        <v>Дипломування</v>
      </c>
      <c r="F12">
        <f t="shared" ref="F12:F75" ca="1" si="106">IF(OR(LEFT($C12,5)="  Всь",RIGHT($C12,8)=" ЧАСТИНА"),"",CF12)</f>
        <v>3</v>
      </c>
      <c r="G12" t="str">
        <f t="shared" ref="G12:G75" ca="1" si="107">IF(OR(LEFT($C12,5)="  Всь",RIGHT($C12,8)=" ЧАСТИНА"),"",CO12)</f>
        <v/>
      </c>
      <c r="H12" t="str">
        <f t="shared" ref="H12:H75" ca="1" si="108">IF(OR(LEFT($C12,5)="  Всь",RIGHT($C12,8)=" ЧАСТИНА"),"",DN12)</f>
        <v/>
      </c>
      <c r="I12" t="str">
        <f t="shared" ref="I12:I75" ca="1" si="109">IF(OR(LEFT($C12,5)="  Всь",RIGHT($C12,8)=" ЧАСТИНА"),"",DW12)</f>
        <v/>
      </c>
      <c r="K12">
        <f t="shared" ca="1" si="11"/>
        <v>0</v>
      </c>
      <c r="M12">
        <f t="shared" ca="1" si="12"/>
        <v>0</v>
      </c>
      <c r="N12">
        <f t="shared" ca="1" si="13"/>
        <v>24</v>
      </c>
      <c r="O12">
        <f t="shared" ca="1" si="14"/>
        <v>720</v>
      </c>
      <c r="P12">
        <f t="shared" ca="1" si="15"/>
        <v>0</v>
      </c>
      <c r="Q12" t="e">
        <f t="shared" ca="1" si="16"/>
        <v>#VALUE!</v>
      </c>
      <c r="R12" t="e">
        <f t="shared" ca="1" si="17"/>
        <v>#VALUE!</v>
      </c>
      <c r="S12" t="e">
        <f t="shared" ca="1" si="18"/>
        <v>#VALUE!</v>
      </c>
      <c r="T12" t="e">
        <f t="shared" ca="1" si="19"/>
        <v>#VALUE!</v>
      </c>
      <c r="V12">
        <f t="shared" ca="1" si="20"/>
        <v>720</v>
      </c>
      <c r="W12" t="e">
        <f t="shared" ca="1" si="86"/>
        <v>#VALUE!</v>
      </c>
      <c r="X12">
        <f t="shared" ref="X12:X75" ca="1" si="110">IF(LEFT($C12,5)="  Всь",SUMIF($B$10:$B$99,"="&amp;$BD11&amp;"  *",W$10:W$99),IF(LEFT($C12,5)="  Раз",SUMIF($B$10:$B$99,"=?К  *",W$10:W$99),IF($C12="","",SUMPRODUCT(($AA$210:$AA$289=W$3)+0,($AE$210:$AE$289=$C12)+0,$AB$210:$AB$289,$G$210:$G$289))))</f>
        <v>0</v>
      </c>
      <c r="Y12">
        <f t="shared" ca="1" si="87"/>
        <v>0</v>
      </c>
      <c r="Z12" t="e">
        <f t="shared" ca="1" si="88"/>
        <v>#VALUE!</v>
      </c>
      <c r="AA12">
        <f t="shared" ref="AA12:AA75" ca="1" si="111">IF(LEFT($C12,5)="  Всь",SUMIF($B$10:$B$99,"="&amp;$BD11&amp;"  *",Z$10:Z$99),IF(LEFT($C12,5)="  Раз",SUMIF($B$10:$B$99,"=?К  *",Z$10:Z$99),IF($C12="","",SUMPRODUCT(($AA$210:$AA$289=Z$3)+0,($AE$210:$AE$289=$C12)+0,$AB$210:$AB$289,$G$210:$G$289))))</f>
        <v>0</v>
      </c>
      <c r="AB12">
        <f t="shared" ca="1" si="89"/>
        <v>0</v>
      </c>
      <c r="AC12" t="e">
        <f t="shared" ca="1" si="90"/>
        <v>#VALUE!</v>
      </c>
      <c r="AD12">
        <f t="shared" ref="AD12:AD75" ca="1" si="112">IF(LEFT($C12,5)="  Всь",SUMIF($B$10:$B$99,"="&amp;$BD11&amp;"  *",AC$10:AC$99),IF(LEFT($C12,5)="  Раз",SUMIF($B$10:$B$99,"=?К  *",AC$10:AC$99),IF($C12="","",SUMPRODUCT(($AA$210:$AA$289=AC$3)+0,($AE$210:$AE$289=$C12)+0,$AB$210:$AB$289,$G$210:$G$289))))</f>
        <v>0</v>
      </c>
      <c r="AE12">
        <f t="shared" ca="1" si="91"/>
        <v>24</v>
      </c>
      <c r="AF12" t="e">
        <f t="shared" ca="1" si="92"/>
        <v>#VALUE!</v>
      </c>
      <c r="AG12">
        <f t="shared" ref="AG12:AG75" ca="1" si="113">IF(LEFT($C12,5)="  Всь",SUMIF($B$10:$B$99,"="&amp;$BD11&amp;"  *",AF$10:AF$99),IF(LEFT($C12,5)="  Раз",SUMIF($B$10:$B$99,"=?К  *",AF$10:AF$99),IF($C12="","",SUMPRODUCT(($AA$210:$AA$289=AF$3)+0,($AE$210:$AE$289=$C12)+0,$AB$210:$AB$289,$G$210:$G$289))))</f>
        <v>0</v>
      </c>
      <c r="AH12">
        <f t="shared" ca="1" si="93"/>
        <v>0</v>
      </c>
      <c r="AI12" t="e">
        <f t="shared" ca="1" si="94"/>
        <v>#VALUE!</v>
      </c>
      <c r="AJ12">
        <f t="shared" ref="AJ12:AJ75" ca="1" si="114">IF(LEFT($C12,5)="  Всь",SUMIF($B$10:$B$99,"="&amp;$BD11&amp;"  *",AI$10:AI$99),IF(LEFT($C12,5)="  Раз",SUMIF($B$10:$B$99,"=?К  *",AI$10:AI$99),IF($C12="","",SUMPRODUCT(($AA$210:$AA$289=AI$3)+0,($AE$210:$AE$289=$C12)+0,$AB$210:$AB$289,$G$210:$G$289))))</f>
        <v>0</v>
      </c>
      <c r="AK12">
        <f t="shared" ca="1" si="95"/>
        <v>0</v>
      </c>
      <c r="AL12" t="e">
        <f t="shared" ca="1" si="96"/>
        <v>#VALUE!</v>
      </c>
      <c r="AM12">
        <f t="shared" ref="AM12:AM75" ca="1" si="115">IF(LEFT($C12,5)="  Всь",SUMIF($B$10:$B$99,"="&amp;$BD11&amp;"  *",AL$10:AL$99),IF(LEFT($C12,5)="  Раз",SUMIF($B$10:$B$99,"=?К  *",AL$10:AL$99),IF($C12="","",SUMPRODUCT(($AA$210:$AA$289=AL$3)+0,($AE$210:$AE$289=$C12)+0,$AB$210:$AB$289,$G$210:$G$289))))</f>
        <v>0</v>
      </c>
      <c r="AN12">
        <f t="shared" ca="1" si="97"/>
        <v>0</v>
      </c>
      <c r="AO12" t="e">
        <f t="shared" ca="1" si="98"/>
        <v>#VALUE!</v>
      </c>
      <c r="AP12">
        <f t="shared" ref="AP12:AP75" ca="1" si="116">IF(LEFT($C12,5)="  Всь",SUMIF($B$10:$B$99,"="&amp;$BD11&amp;"  *",AO$10:AO$99),IF(LEFT($C12,5)="  Раз",SUMIF($B$10:$B$99,"=?К  *",AO$10:AO$99),IF($C12="","",SUMPRODUCT(($AA$210:$AA$289=AO$3)+0,($AE$210:$AE$289=$C12)+0,$AB$210:$AB$289,$G$210:$G$289))))</f>
        <v>0</v>
      </c>
      <c r="AQ12">
        <f t="shared" ca="1" si="99"/>
        <v>0</v>
      </c>
      <c r="AR12" t="e">
        <f t="shared" ca="1" si="100"/>
        <v>#VALUE!</v>
      </c>
      <c r="AS12">
        <f t="shared" ref="AS12:AS75" ca="1" si="117">IF(LEFT($C12,5)="  Всь",SUMIF($B$10:$B$99,"="&amp;$BD11&amp;"  *",AR$10:AR$99),IF(LEFT($C12,5)="  Раз",SUMIF($B$10:$B$99,"=?К  *",AR$10:AR$99),IF($C12="","",SUMPRODUCT(($AA$210:$AA$289=AR$3)+0,($AE$210:$AE$289=$C12)+0,$AB$210:$AB$289,$G$210:$G$289))))</f>
        <v>0</v>
      </c>
      <c r="AT12">
        <f t="shared" ca="1" si="101"/>
        <v>0</v>
      </c>
      <c r="AU12" t="str">
        <f t="shared" ref="AU12:AU75" ca="1" si="118">DC12</f>
        <v>ІТЕЗ(21,5), ПТБД(1,5), ОПНС</v>
      </c>
      <c r="AV12">
        <f t="shared" ca="1" si="102"/>
        <v>0</v>
      </c>
      <c r="AW12">
        <f t="shared" ca="1" si="37"/>
        <v>0</v>
      </c>
      <c r="AX12">
        <f t="shared" ca="1" si="38"/>
        <v>0</v>
      </c>
      <c r="AY12">
        <f t="shared" ca="1" si="39"/>
        <v>0</v>
      </c>
      <c r="AZ12">
        <f t="shared" ca="1" si="40"/>
        <v>0</v>
      </c>
      <c r="BC12">
        <f ca="1">IF(BD12="","",COUNTIF($BD$10:BD12,BD12))</f>
        <v>1</v>
      </c>
      <c r="BD12" t="str">
        <f t="shared" ca="1" si="41"/>
        <v>ОК</v>
      </c>
      <c r="BE12" t="str">
        <f t="shared" ca="1" si="42"/>
        <v>ОК</v>
      </c>
      <c r="BF12">
        <f ca="1">IF(BK12="","",COUNTIF($BJ$10:$BJ$99,"&lt;"&amp;BJ12)+COUNTIF($BJ$10:BJ12,"="&amp;BJ12))</f>
        <v>12</v>
      </c>
      <c r="BG12">
        <f t="shared" ca="1" si="103"/>
        <v>2</v>
      </c>
      <c r="BH12">
        <f t="shared" ca="1" si="43"/>
        <v>2</v>
      </c>
      <c r="BI12" t="str">
        <f t="shared" ca="1" si="104"/>
        <v>Дипломування</v>
      </c>
      <c r="BJ12">
        <v>3</v>
      </c>
      <c r="BK12" s="280" t="s">
        <v>295</v>
      </c>
      <c r="BO12">
        <f t="shared" ref="BO12:BO43" ca="1" si="119">IF(BI12="","",COUNTIF(список,BI12))</f>
        <v>3</v>
      </c>
      <c r="BP12" s="264">
        <f t="shared" ca="1" si="105"/>
        <v>23</v>
      </c>
      <c r="BQ12" s="265">
        <f t="shared" ref="BQ12:BW21" ca="1" si="120">IF($BO12&gt;0,IF(ISERROR(MATCH($BI12,OFFSET(списокН,BP12,,99-$BO12),0)+BP12),"",MATCH($BI12,OFFSET(списокН,BP12,,99-$BO12),0)+BP12))</f>
        <v>24</v>
      </c>
      <c r="BR12" s="265">
        <f t="shared" ca="1" si="120"/>
        <v>25</v>
      </c>
      <c r="BS12" s="265" t="str">
        <f t="shared" ca="1" si="120"/>
        <v/>
      </c>
      <c r="BT12" s="265" t="str">
        <f t="shared" ca="1" si="120"/>
        <v/>
      </c>
      <c r="BU12" s="265" t="str">
        <f t="shared" ca="1" si="120"/>
        <v/>
      </c>
      <c r="BV12" s="265" t="str">
        <f t="shared" ca="1" si="120"/>
        <v/>
      </c>
      <c r="BW12" s="266" t="str">
        <f t="shared" ca="1" si="120"/>
        <v/>
      </c>
      <c r="BY12" s="264">
        <f t="shared" ca="1" si="45"/>
        <v>3</v>
      </c>
      <c r="BZ12" s="265">
        <f t="shared" ca="1" si="46"/>
        <v>3</v>
      </c>
      <c r="CA12" s="265">
        <f t="shared" ca="1" si="47"/>
        <v>3</v>
      </c>
      <c r="CB12" s="265">
        <f t="shared" ca="1" si="48"/>
        <v>3</v>
      </c>
      <c r="CC12" s="265">
        <f t="shared" ca="1" si="49"/>
        <v>3</v>
      </c>
      <c r="CD12" s="265">
        <f t="shared" ca="1" si="50"/>
        <v>3</v>
      </c>
      <c r="CE12" s="265">
        <f t="shared" ca="1" si="51"/>
        <v>3</v>
      </c>
      <c r="CF12" s="266">
        <f t="shared" ca="1" si="52"/>
        <v>3</v>
      </c>
      <c r="CH12" s="264" t="str">
        <f t="shared" ca="1" si="53"/>
        <v/>
      </c>
      <c r="CI12" s="265" t="str">
        <f t="shared" ca="1" si="54"/>
        <v/>
      </c>
      <c r="CJ12" s="265" t="str">
        <f t="shared" ca="1" si="55"/>
        <v/>
      </c>
      <c r="CK12" s="265" t="str">
        <f t="shared" ca="1" si="56"/>
        <v/>
      </c>
      <c r="CL12" s="265" t="str">
        <f t="shared" ca="1" si="57"/>
        <v/>
      </c>
      <c r="CM12" s="265" t="str">
        <f t="shared" ca="1" si="58"/>
        <v/>
      </c>
      <c r="CN12" s="265" t="str">
        <f t="shared" ca="1" si="59"/>
        <v/>
      </c>
      <c r="CO12" s="266" t="str">
        <f t="shared" ca="1" si="60"/>
        <v/>
      </c>
      <c r="CV12" s="264" t="str">
        <f t="shared" ca="1" si="61"/>
        <v>ІТЕЗ</v>
      </c>
      <c r="CW12" s="265" t="str">
        <f t="shared" ca="1" si="62"/>
        <v>ІТЕЗ(21,5), ПТБД</v>
      </c>
      <c r="CX12" s="265" t="str">
        <f t="shared" ca="1" si="63"/>
        <v>ІТЕЗ(21,5), ПТБД(1,5), ОПНС</v>
      </c>
      <c r="CY12" s="265" t="str">
        <f t="shared" ca="1" si="64"/>
        <v>ІТЕЗ(21,5), ПТБД(1,5), ОПНС</v>
      </c>
      <c r="CZ12" s="265" t="str">
        <f t="shared" ca="1" si="65"/>
        <v>ІТЕЗ(21,5), ПТБД(1,5), ОПНС</v>
      </c>
      <c r="DA12" s="265" t="str">
        <f t="shared" ca="1" si="66"/>
        <v>ІТЕЗ(21,5), ПТБД(1,5), ОПНС</v>
      </c>
      <c r="DB12" s="265" t="str">
        <f t="shared" ca="1" si="67"/>
        <v>ІТЕЗ(21,5), ПТБД(1,5), ОПНС</v>
      </c>
      <c r="DC12" s="266" t="str">
        <f t="shared" ca="1" si="68"/>
        <v>ІТЕЗ(21,5), ПТБД(1,5), ОПНС</v>
      </c>
      <c r="DG12" s="264" t="str">
        <f t="shared" ca="1" si="69"/>
        <v/>
      </c>
      <c r="DH12" s="265" t="str">
        <f t="shared" ca="1" si="70"/>
        <v/>
      </c>
      <c r="DI12" s="265" t="str">
        <f t="shared" ca="1" si="71"/>
        <v/>
      </c>
      <c r="DJ12" s="265" t="str">
        <f t="shared" ca="1" si="72"/>
        <v/>
      </c>
      <c r="DK12" s="265" t="str">
        <f t="shared" ca="1" si="73"/>
        <v/>
      </c>
      <c r="DL12" s="265" t="str">
        <f t="shared" ca="1" si="74"/>
        <v/>
      </c>
      <c r="DM12" s="265" t="str">
        <f t="shared" ca="1" si="75"/>
        <v/>
      </c>
      <c r="DN12" s="266" t="str">
        <f t="shared" ca="1" si="76"/>
        <v/>
      </c>
      <c r="DP12" s="264" t="str">
        <f t="shared" ca="1" si="77"/>
        <v/>
      </c>
      <c r="DQ12" s="265" t="str">
        <f t="shared" ca="1" si="78"/>
        <v/>
      </c>
      <c r="DR12" s="265" t="str">
        <f t="shared" ca="1" si="79"/>
        <v/>
      </c>
      <c r="DS12" s="265" t="str">
        <f t="shared" ca="1" si="80"/>
        <v/>
      </c>
      <c r="DT12" s="265" t="str">
        <f t="shared" ca="1" si="81"/>
        <v/>
      </c>
      <c r="DU12" s="265" t="str">
        <f t="shared" ca="1" si="82"/>
        <v/>
      </c>
      <c r="DV12" s="265" t="str">
        <f t="shared" ca="1" si="83"/>
        <v/>
      </c>
      <c r="DW12" s="266" t="str">
        <f t="shared" ca="1" si="84"/>
        <v/>
      </c>
    </row>
    <row r="13" spans="1:127" hidden="1" outlineLevel="1" x14ac:dyDescent="0.25">
      <c r="B13" t="str">
        <f t="shared" ca="1" si="85"/>
        <v>ОК  02</v>
      </c>
      <c r="C13" t="str">
        <f t="shared" ca="1" si="6"/>
        <v>Інтелектуальна РЕА</v>
      </c>
      <c r="F13" t="str">
        <f t="shared" ca="1" si="106"/>
        <v/>
      </c>
      <c r="G13">
        <f t="shared" ca="1" si="107"/>
        <v>2</v>
      </c>
      <c r="H13">
        <f t="shared" ca="1" si="108"/>
        <v>2</v>
      </c>
      <c r="I13" t="str">
        <f t="shared" ca="1" si="109"/>
        <v/>
      </c>
      <c r="K13">
        <f t="shared" ca="1" si="11"/>
        <v>0</v>
      </c>
      <c r="M13">
        <f t="shared" ca="1" si="12"/>
        <v>0</v>
      </c>
      <c r="N13">
        <f t="shared" ca="1" si="13"/>
        <v>6</v>
      </c>
      <c r="O13">
        <f t="shared" ca="1" si="14"/>
        <v>180</v>
      </c>
      <c r="P13">
        <f t="shared" ca="1" si="15"/>
        <v>60</v>
      </c>
      <c r="Q13">
        <f t="shared" ca="1" si="16"/>
        <v>30</v>
      </c>
      <c r="R13">
        <f t="shared" ca="1" si="17"/>
        <v>0</v>
      </c>
      <c r="S13">
        <f t="shared" ca="1" si="18"/>
        <v>30</v>
      </c>
      <c r="T13">
        <f t="shared" ca="1" si="19"/>
        <v>0</v>
      </c>
      <c r="V13">
        <f t="shared" ca="1" si="20"/>
        <v>120</v>
      </c>
      <c r="W13" t="e">
        <f t="shared" ca="1" si="86"/>
        <v>#VALUE!</v>
      </c>
      <c r="X13">
        <f t="shared" ca="1" si="110"/>
        <v>0</v>
      </c>
      <c r="Y13">
        <f t="shared" ca="1" si="87"/>
        <v>0</v>
      </c>
      <c r="Z13" t="e">
        <f t="shared" ca="1" si="88"/>
        <v>#VALUE!</v>
      </c>
      <c r="AA13">
        <f t="shared" ca="1" si="111"/>
        <v>12</v>
      </c>
      <c r="AB13">
        <f t="shared" ca="1" si="89"/>
        <v>6</v>
      </c>
      <c r="AC13" t="e">
        <f t="shared" ca="1" si="90"/>
        <v>#VALUE!</v>
      </c>
      <c r="AD13">
        <f t="shared" ca="1" si="112"/>
        <v>0</v>
      </c>
      <c r="AE13">
        <f t="shared" ca="1" si="91"/>
        <v>0</v>
      </c>
      <c r="AF13" t="e">
        <f t="shared" ca="1" si="92"/>
        <v>#VALUE!</v>
      </c>
      <c r="AG13">
        <f t="shared" ca="1" si="113"/>
        <v>0</v>
      </c>
      <c r="AH13">
        <f t="shared" ca="1" si="93"/>
        <v>0</v>
      </c>
      <c r="AI13" t="e">
        <f t="shared" ca="1" si="94"/>
        <v>#VALUE!</v>
      </c>
      <c r="AJ13">
        <f t="shared" ca="1" si="114"/>
        <v>0</v>
      </c>
      <c r="AK13">
        <f t="shared" ca="1" si="95"/>
        <v>0</v>
      </c>
      <c r="AL13" t="e">
        <f t="shared" ca="1" si="96"/>
        <v>#VALUE!</v>
      </c>
      <c r="AM13">
        <f t="shared" ca="1" si="115"/>
        <v>0</v>
      </c>
      <c r="AN13">
        <f t="shared" ca="1" si="97"/>
        <v>0</v>
      </c>
      <c r="AO13" t="e">
        <f t="shared" ca="1" si="98"/>
        <v>#VALUE!</v>
      </c>
      <c r="AP13">
        <f t="shared" ca="1" si="116"/>
        <v>0</v>
      </c>
      <c r="AQ13">
        <f t="shared" ca="1" si="99"/>
        <v>0</v>
      </c>
      <c r="AR13" t="e">
        <f t="shared" ca="1" si="100"/>
        <v>#VALUE!</v>
      </c>
      <c r="AS13">
        <f t="shared" ca="1" si="117"/>
        <v>0</v>
      </c>
      <c r="AT13">
        <f t="shared" ca="1" si="101"/>
        <v>0</v>
      </c>
      <c r="AU13" t="str">
        <f t="shared" ca="1" si="118"/>
        <v>ІТЕЗ</v>
      </c>
      <c r="AV13">
        <f t="shared" ca="1" si="102"/>
        <v>12</v>
      </c>
      <c r="AW13">
        <f t="shared" ca="1" si="37"/>
        <v>6</v>
      </c>
      <c r="AX13">
        <f t="shared" ca="1" si="38"/>
        <v>0</v>
      </c>
      <c r="AY13">
        <f t="shared" ca="1" si="39"/>
        <v>6</v>
      </c>
      <c r="AZ13">
        <f t="shared" ca="1" si="40"/>
        <v>0</v>
      </c>
      <c r="BC13">
        <f ca="1">IF(BD13="","",COUNTIF($BD$10:BD13,BD13))</f>
        <v>2</v>
      </c>
      <c r="BD13" t="str">
        <f ca="1">IF(BH13="","",INDEX(BE:BE,MATCH(BH13,BF:BF,0)))</f>
        <v>ОК</v>
      </c>
      <c r="BE13" t="str">
        <f t="shared" ca="1" si="42"/>
        <v>ОК</v>
      </c>
      <c r="BF13">
        <f ca="1">IF(BK13="","",COUNTIF($BJ$10:$BJ$99,"&lt;"&amp;BJ13)+COUNTIF($BJ$10:BJ13,"="&amp;BJ13))</f>
        <v>13</v>
      </c>
      <c r="BG13">
        <f t="shared" ca="1" si="103"/>
        <v>3</v>
      </c>
      <c r="BH13">
        <f t="shared" ca="1" si="43"/>
        <v>3</v>
      </c>
      <c r="BI13" t="str">
        <f t="shared" ca="1" si="104"/>
        <v>Інтелектуальна РЕА</v>
      </c>
      <c r="BJ13">
        <v>3</v>
      </c>
      <c r="BK13" s="280" t="s">
        <v>297</v>
      </c>
      <c r="BO13">
        <f t="shared" ca="1" si="119"/>
        <v>2</v>
      </c>
      <c r="BP13" s="264">
        <f t="shared" ca="1" si="105"/>
        <v>12</v>
      </c>
      <c r="BQ13" s="265">
        <f t="shared" ca="1" si="120"/>
        <v>13</v>
      </c>
      <c r="BR13" s="265" t="str">
        <f t="shared" ca="1" si="120"/>
        <v/>
      </c>
      <c r="BS13" s="265" t="str">
        <f t="shared" ca="1" si="120"/>
        <v/>
      </c>
      <c r="BT13" s="265" t="str">
        <f t="shared" ca="1" si="120"/>
        <v/>
      </c>
      <c r="BU13" s="265" t="str">
        <f t="shared" ca="1" si="120"/>
        <v/>
      </c>
      <c r="BV13" s="265" t="str">
        <f t="shared" ca="1" si="120"/>
        <v/>
      </c>
      <c r="BW13" s="266" t="str">
        <f t="shared" ca="1" si="120"/>
        <v/>
      </c>
      <c r="BY13" s="264" t="str">
        <f t="shared" ca="1" si="45"/>
        <v/>
      </c>
      <c r="BZ13" s="265" t="str">
        <f t="shared" ca="1" si="46"/>
        <v/>
      </c>
      <c r="CA13" s="265" t="str">
        <f t="shared" ca="1" si="47"/>
        <v/>
      </c>
      <c r="CB13" s="265" t="str">
        <f t="shared" ca="1" si="48"/>
        <v/>
      </c>
      <c r="CC13" s="265" t="str">
        <f t="shared" ca="1" si="49"/>
        <v/>
      </c>
      <c r="CD13" s="265" t="str">
        <f t="shared" ca="1" si="50"/>
        <v/>
      </c>
      <c r="CE13" s="265" t="str">
        <f t="shared" ca="1" si="51"/>
        <v/>
      </c>
      <c r="CF13" s="266" t="str">
        <f t="shared" ca="1" si="52"/>
        <v/>
      </c>
      <c r="CH13" s="264">
        <f t="shared" ca="1" si="53"/>
        <v>2</v>
      </c>
      <c r="CI13" s="265">
        <f t="shared" ca="1" si="54"/>
        <v>2</v>
      </c>
      <c r="CJ13" s="265">
        <f t="shared" ca="1" si="55"/>
        <v>2</v>
      </c>
      <c r="CK13" s="265">
        <f t="shared" ca="1" si="56"/>
        <v>2</v>
      </c>
      <c r="CL13" s="265">
        <f t="shared" ca="1" si="57"/>
        <v>2</v>
      </c>
      <c r="CM13" s="265">
        <f t="shared" ca="1" si="58"/>
        <v>2</v>
      </c>
      <c r="CN13" s="265">
        <f t="shared" ca="1" si="59"/>
        <v>2</v>
      </c>
      <c r="CO13" s="266">
        <f t="shared" ca="1" si="60"/>
        <v>2</v>
      </c>
      <c r="CV13" s="264" t="str">
        <f t="shared" ca="1" si="61"/>
        <v>ІТЕЗ</v>
      </c>
      <c r="CW13" s="265" t="str">
        <f t="shared" ca="1" si="62"/>
        <v>ІТЕЗ</v>
      </c>
      <c r="CX13" s="265" t="str">
        <f t="shared" ca="1" si="63"/>
        <v>ІТЕЗ</v>
      </c>
      <c r="CY13" s="265" t="str">
        <f t="shared" ca="1" si="64"/>
        <v>ІТЕЗ</v>
      </c>
      <c r="CZ13" s="265" t="str">
        <f t="shared" ca="1" si="65"/>
        <v>ІТЕЗ</v>
      </c>
      <c r="DA13" s="265" t="str">
        <f t="shared" ca="1" si="66"/>
        <v>ІТЕЗ</v>
      </c>
      <c r="DB13" s="265" t="str">
        <f t="shared" ca="1" si="67"/>
        <v>ІТЕЗ</v>
      </c>
      <c r="DC13" s="266" t="str">
        <f t="shared" ca="1" si="68"/>
        <v>ІТЕЗ</v>
      </c>
      <c r="DG13" s="264" t="str">
        <f t="shared" ca="1" si="69"/>
        <v/>
      </c>
      <c r="DH13" s="265">
        <f t="shared" ca="1" si="70"/>
        <v>2</v>
      </c>
      <c r="DI13" s="265">
        <f t="shared" ca="1" si="71"/>
        <v>2</v>
      </c>
      <c r="DJ13" s="265">
        <f t="shared" ca="1" si="72"/>
        <v>2</v>
      </c>
      <c r="DK13" s="265">
        <f t="shared" ca="1" si="73"/>
        <v>2</v>
      </c>
      <c r="DL13" s="265">
        <f t="shared" ca="1" si="74"/>
        <v>2</v>
      </c>
      <c r="DM13" s="265">
        <f t="shared" ca="1" si="75"/>
        <v>2</v>
      </c>
      <c r="DN13" s="266">
        <f t="shared" ca="1" si="76"/>
        <v>2</v>
      </c>
      <c r="DP13" s="264" t="str">
        <f t="shared" ca="1" si="77"/>
        <v/>
      </c>
      <c r="DQ13" s="265" t="str">
        <f t="shared" ca="1" si="78"/>
        <v/>
      </c>
      <c r="DR13" s="265" t="str">
        <f t="shared" ca="1" si="79"/>
        <v/>
      </c>
      <c r="DS13" s="265" t="str">
        <f t="shared" ca="1" si="80"/>
        <v/>
      </c>
      <c r="DT13" s="265" t="str">
        <f t="shared" ca="1" si="81"/>
        <v/>
      </c>
      <c r="DU13" s="265" t="str">
        <f t="shared" ca="1" si="82"/>
        <v/>
      </c>
      <c r="DV13" s="265" t="str">
        <f t="shared" ca="1" si="83"/>
        <v/>
      </c>
      <c r="DW13" s="266" t="str">
        <f t="shared" ca="1" si="84"/>
        <v/>
      </c>
    </row>
    <row r="14" spans="1:127" hidden="1" outlineLevel="1" x14ac:dyDescent="0.25">
      <c r="B14" t="str">
        <f t="shared" ca="1" si="85"/>
        <v>ОК  03</v>
      </c>
      <c r="C14" t="str">
        <f t="shared" ca="1" si="6"/>
        <v>Комп`ютерні системи управління проєктами</v>
      </c>
      <c r="F14">
        <f t="shared" ca="1" si="106"/>
        <v>2</v>
      </c>
      <c r="G14" t="str">
        <f t="shared" ca="1" si="107"/>
        <v/>
      </c>
      <c r="H14" t="str">
        <f t="shared" ca="1" si="108"/>
        <v/>
      </c>
      <c r="I14" t="str">
        <f t="shared" ca="1" si="109"/>
        <v/>
      </c>
      <c r="K14">
        <f t="shared" ca="1" si="11"/>
        <v>0</v>
      </c>
      <c r="M14">
        <f t="shared" ca="1" si="12"/>
        <v>0</v>
      </c>
      <c r="N14">
        <f t="shared" ca="1" si="13"/>
        <v>4</v>
      </c>
      <c r="O14">
        <f t="shared" ca="1" si="14"/>
        <v>120</v>
      </c>
      <c r="P14">
        <f t="shared" ca="1" si="15"/>
        <v>60</v>
      </c>
      <c r="Q14">
        <f t="shared" ca="1" si="16"/>
        <v>30</v>
      </c>
      <c r="R14">
        <f t="shared" ca="1" si="17"/>
        <v>0</v>
      </c>
      <c r="S14">
        <f t="shared" ca="1" si="18"/>
        <v>30</v>
      </c>
      <c r="T14">
        <f t="shared" ca="1" si="19"/>
        <v>0</v>
      </c>
      <c r="V14">
        <f t="shared" ca="1" si="20"/>
        <v>60</v>
      </c>
      <c r="W14" t="e">
        <f t="shared" ca="1" si="86"/>
        <v>#VALUE!</v>
      </c>
      <c r="X14">
        <f t="shared" ca="1" si="110"/>
        <v>0</v>
      </c>
      <c r="Y14">
        <f t="shared" ca="1" si="87"/>
        <v>0</v>
      </c>
      <c r="Z14" t="e">
        <f t="shared" ca="1" si="88"/>
        <v>#VALUE!</v>
      </c>
      <c r="AA14">
        <f t="shared" ca="1" si="111"/>
        <v>12</v>
      </c>
      <c r="AB14">
        <f t="shared" ca="1" si="89"/>
        <v>4</v>
      </c>
      <c r="AC14" t="e">
        <f t="shared" ca="1" si="90"/>
        <v>#VALUE!</v>
      </c>
      <c r="AD14">
        <f t="shared" ca="1" si="112"/>
        <v>0</v>
      </c>
      <c r="AE14">
        <f t="shared" ca="1" si="91"/>
        <v>0</v>
      </c>
      <c r="AF14" t="e">
        <f t="shared" ca="1" si="92"/>
        <v>#VALUE!</v>
      </c>
      <c r="AG14">
        <f t="shared" ca="1" si="113"/>
        <v>0</v>
      </c>
      <c r="AH14">
        <f t="shared" ca="1" si="93"/>
        <v>0</v>
      </c>
      <c r="AI14" t="e">
        <f t="shared" ca="1" si="94"/>
        <v>#VALUE!</v>
      </c>
      <c r="AJ14">
        <f t="shared" ca="1" si="114"/>
        <v>0</v>
      </c>
      <c r="AK14">
        <f t="shared" ca="1" si="95"/>
        <v>0</v>
      </c>
      <c r="AL14" t="e">
        <f t="shared" ca="1" si="96"/>
        <v>#VALUE!</v>
      </c>
      <c r="AM14">
        <f t="shared" ca="1" si="115"/>
        <v>0</v>
      </c>
      <c r="AN14">
        <f t="shared" ca="1" si="97"/>
        <v>0</v>
      </c>
      <c r="AO14" t="e">
        <f t="shared" ca="1" si="98"/>
        <v>#VALUE!</v>
      </c>
      <c r="AP14">
        <f t="shared" ca="1" si="116"/>
        <v>0</v>
      </c>
      <c r="AQ14">
        <f t="shared" ca="1" si="99"/>
        <v>0</v>
      </c>
      <c r="AR14" t="e">
        <f t="shared" ca="1" si="100"/>
        <v>#VALUE!</v>
      </c>
      <c r="AS14">
        <f t="shared" ca="1" si="117"/>
        <v>0</v>
      </c>
      <c r="AT14">
        <f t="shared" ca="1" si="101"/>
        <v>0</v>
      </c>
      <c r="AU14" t="str">
        <f t="shared" ca="1" si="118"/>
        <v>ІТЕЗ</v>
      </c>
      <c r="AV14">
        <f t="shared" ca="1" si="102"/>
        <v>12</v>
      </c>
      <c r="AW14">
        <f t="shared" ca="1" si="37"/>
        <v>6</v>
      </c>
      <c r="AX14">
        <f t="shared" ca="1" si="38"/>
        <v>0</v>
      </c>
      <c r="AY14">
        <f t="shared" ca="1" si="39"/>
        <v>6</v>
      </c>
      <c r="AZ14">
        <f t="shared" ca="1" si="40"/>
        <v>0</v>
      </c>
      <c r="BC14">
        <f ca="1">IF(BD14="","",COUNTIF($BD$10:BD14,BD14))</f>
        <v>3</v>
      </c>
      <c r="BD14" t="str">
        <f t="shared" ref="BD14:BD16" ca="1" si="121">IF(BH14="","",INDEX(BE:BE,MATCH(BH14,BF:BF,0)))</f>
        <v>ОК</v>
      </c>
      <c r="BE14" t="str">
        <f t="shared" ca="1" si="42"/>
        <v>ОК</v>
      </c>
      <c r="BF14">
        <f ca="1">IF(BK14="","",COUNTIF($BJ$10:$BJ$99,"&lt;"&amp;BJ14)+COUNTIF($BJ$10:BJ14,"="&amp;BJ14))</f>
        <v>20</v>
      </c>
      <c r="BG14">
        <f t="shared" ca="1" si="103"/>
        <v>4</v>
      </c>
      <c r="BH14">
        <f t="shared" ca="1" si="43"/>
        <v>4</v>
      </c>
      <c r="BI14" t="str">
        <f t="shared" ca="1" si="104"/>
        <v>Комп`ютерні системи управління проєктами</v>
      </c>
      <c r="BJ14">
        <v>4</v>
      </c>
      <c r="BK14" s="280" t="s">
        <v>294</v>
      </c>
      <c r="BO14">
        <f t="shared" ca="1" si="119"/>
        <v>1</v>
      </c>
      <c r="BP14" s="264">
        <f t="shared" ca="1" si="105"/>
        <v>14</v>
      </c>
      <c r="BQ14" s="265" t="str">
        <f t="shared" ca="1" si="120"/>
        <v/>
      </c>
      <c r="BR14" s="265" t="str">
        <f t="shared" ca="1" si="120"/>
        <v/>
      </c>
      <c r="BS14" s="265" t="str">
        <f t="shared" ca="1" si="120"/>
        <v/>
      </c>
      <c r="BT14" s="265" t="str">
        <f t="shared" ca="1" si="120"/>
        <v/>
      </c>
      <c r="BU14" s="265" t="str">
        <f t="shared" ca="1" si="120"/>
        <v/>
      </c>
      <c r="BV14" s="265" t="str">
        <f t="shared" ca="1" si="120"/>
        <v/>
      </c>
      <c r="BW14" s="266" t="str">
        <f t="shared" ca="1" si="120"/>
        <v/>
      </c>
      <c r="BY14" s="264">
        <f t="shared" ca="1" si="45"/>
        <v>2</v>
      </c>
      <c r="BZ14" s="265">
        <f t="shared" ca="1" si="46"/>
        <v>2</v>
      </c>
      <c r="CA14" s="265">
        <f t="shared" ca="1" si="47"/>
        <v>2</v>
      </c>
      <c r="CB14" s="265">
        <f t="shared" ca="1" si="48"/>
        <v>2</v>
      </c>
      <c r="CC14" s="265">
        <f t="shared" ca="1" si="49"/>
        <v>2</v>
      </c>
      <c r="CD14" s="265">
        <f t="shared" ca="1" si="50"/>
        <v>2</v>
      </c>
      <c r="CE14" s="265">
        <f t="shared" ca="1" si="51"/>
        <v>2</v>
      </c>
      <c r="CF14" s="266">
        <f t="shared" ca="1" si="52"/>
        <v>2</v>
      </c>
      <c r="CH14" s="264" t="str">
        <f t="shared" ca="1" si="53"/>
        <v/>
      </c>
      <c r="CI14" s="265" t="str">
        <f t="shared" ca="1" si="54"/>
        <v/>
      </c>
      <c r="CJ14" s="265" t="str">
        <f t="shared" ca="1" si="55"/>
        <v/>
      </c>
      <c r="CK14" s="265" t="str">
        <f t="shared" ca="1" si="56"/>
        <v/>
      </c>
      <c r="CL14" s="265" t="str">
        <f t="shared" ca="1" si="57"/>
        <v/>
      </c>
      <c r="CM14" s="265" t="str">
        <f t="shared" ca="1" si="58"/>
        <v/>
      </c>
      <c r="CN14" s="265" t="str">
        <f t="shared" ca="1" si="59"/>
        <v/>
      </c>
      <c r="CO14" s="266" t="str">
        <f t="shared" ca="1" si="60"/>
        <v/>
      </c>
      <c r="CV14" s="264" t="str">
        <f t="shared" ca="1" si="61"/>
        <v>ІТЕЗ</v>
      </c>
      <c r="CW14" s="265" t="str">
        <f t="shared" ca="1" si="62"/>
        <v>ІТЕЗ</v>
      </c>
      <c r="CX14" s="265" t="str">
        <f t="shared" ca="1" si="63"/>
        <v>ІТЕЗ</v>
      </c>
      <c r="CY14" s="265" t="str">
        <f t="shared" ca="1" si="64"/>
        <v>ІТЕЗ</v>
      </c>
      <c r="CZ14" s="265" t="str">
        <f t="shared" ca="1" si="65"/>
        <v>ІТЕЗ</v>
      </c>
      <c r="DA14" s="265" t="str">
        <f t="shared" ca="1" si="66"/>
        <v>ІТЕЗ</v>
      </c>
      <c r="DB14" s="265" t="str">
        <f t="shared" ca="1" si="67"/>
        <v>ІТЕЗ</v>
      </c>
      <c r="DC14" s="266" t="str">
        <f t="shared" ca="1" si="68"/>
        <v>ІТЕЗ</v>
      </c>
      <c r="DG14" s="264" t="str">
        <f t="shared" ca="1" si="69"/>
        <v/>
      </c>
      <c r="DH14" s="265" t="str">
        <f t="shared" ca="1" si="70"/>
        <v/>
      </c>
      <c r="DI14" s="265" t="str">
        <f t="shared" ca="1" si="71"/>
        <v/>
      </c>
      <c r="DJ14" s="265" t="str">
        <f t="shared" ca="1" si="72"/>
        <v/>
      </c>
      <c r="DK14" s="265" t="str">
        <f t="shared" ca="1" si="73"/>
        <v/>
      </c>
      <c r="DL14" s="265" t="str">
        <f t="shared" ca="1" si="74"/>
        <v/>
      </c>
      <c r="DM14" s="265" t="str">
        <f t="shared" ca="1" si="75"/>
        <v/>
      </c>
      <c r="DN14" s="266" t="str">
        <f t="shared" ca="1" si="76"/>
        <v/>
      </c>
      <c r="DP14" s="264" t="str">
        <f t="shared" ca="1" si="77"/>
        <v/>
      </c>
      <c r="DQ14" s="265" t="str">
        <f t="shared" ca="1" si="78"/>
        <v/>
      </c>
      <c r="DR14" s="265" t="str">
        <f t="shared" ca="1" si="79"/>
        <v/>
      </c>
      <c r="DS14" s="265" t="str">
        <f t="shared" ca="1" si="80"/>
        <v/>
      </c>
      <c r="DT14" s="265" t="str">
        <f t="shared" ca="1" si="81"/>
        <v/>
      </c>
      <c r="DU14" s="265" t="str">
        <f t="shared" ca="1" si="82"/>
        <v/>
      </c>
      <c r="DV14" s="265" t="str">
        <f t="shared" ca="1" si="83"/>
        <v/>
      </c>
      <c r="DW14" s="266" t="str">
        <f t="shared" ca="1" si="84"/>
        <v/>
      </c>
    </row>
    <row r="15" spans="1:127" hidden="1" outlineLevel="1" x14ac:dyDescent="0.25">
      <c r="B15" t="str">
        <f t="shared" ca="1" si="85"/>
        <v>ОК  04</v>
      </c>
      <c r="C15" t="str">
        <f t="shared" ca="1" si="6"/>
        <v>Методологія наукових досліджень</v>
      </c>
      <c r="F15" t="str">
        <f t="shared" ca="1" si="106"/>
        <v/>
      </c>
      <c r="G15">
        <f t="shared" ca="1" si="107"/>
        <v>2</v>
      </c>
      <c r="H15" t="str">
        <f t="shared" ca="1" si="108"/>
        <v/>
      </c>
      <c r="I15" t="str">
        <f t="shared" ca="1" si="109"/>
        <v/>
      </c>
      <c r="K15">
        <f t="shared" ca="1" si="11"/>
        <v>0</v>
      </c>
      <c r="M15">
        <f t="shared" ca="1" si="12"/>
        <v>0</v>
      </c>
      <c r="N15">
        <f t="shared" ca="1" si="13"/>
        <v>4</v>
      </c>
      <c r="O15">
        <f t="shared" ca="1" si="14"/>
        <v>120</v>
      </c>
      <c r="P15">
        <f t="shared" ca="1" si="15"/>
        <v>45</v>
      </c>
      <c r="Q15">
        <f t="shared" ca="1" si="16"/>
        <v>30</v>
      </c>
      <c r="R15">
        <f t="shared" ca="1" si="17"/>
        <v>0</v>
      </c>
      <c r="S15">
        <f t="shared" ca="1" si="18"/>
        <v>15</v>
      </c>
      <c r="T15">
        <f t="shared" ca="1" si="19"/>
        <v>0</v>
      </c>
      <c r="V15">
        <f t="shared" ca="1" si="20"/>
        <v>75</v>
      </c>
      <c r="W15" t="e">
        <f t="shared" ca="1" si="86"/>
        <v>#VALUE!</v>
      </c>
      <c r="X15">
        <f t="shared" ca="1" si="110"/>
        <v>0</v>
      </c>
      <c r="Y15">
        <f t="shared" ca="1" si="87"/>
        <v>0</v>
      </c>
      <c r="Z15" t="e">
        <f t="shared" ca="1" si="88"/>
        <v>#VALUE!</v>
      </c>
      <c r="AA15">
        <f t="shared" ca="1" si="111"/>
        <v>8</v>
      </c>
      <c r="AB15">
        <f t="shared" ca="1" si="89"/>
        <v>4</v>
      </c>
      <c r="AC15" t="e">
        <f t="shared" ca="1" si="90"/>
        <v>#VALUE!</v>
      </c>
      <c r="AD15">
        <f t="shared" ca="1" si="112"/>
        <v>0</v>
      </c>
      <c r="AE15">
        <f t="shared" ca="1" si="91"/>
        <v>0</v>
      </c>
      <c r="AF15" t="e">
        <f t="shared" ca="1" si="92"/>
        <v>#VALUE!</v>
      </c>
      <c r="AG15">
        <f t="shared" ca="1" si="113"/>
        <v>0</v>
      </c>
      <c r="AH15">
        <f t="shared" ca="1" si="93"/>
        <v>0</v>
      </c>
      <c r="AI15" t="e">
        <f t="shared" ca="1" si="94"/>
        <v>#VALUE!</v>
      </c>
      <c r="AJ15">
        <f t="shared" ca="1" si="114"/>
        <v>0</v>
      </c>
      <c r="AK15">
        <f t="shared" ca="1" si="95"/>
        <v>0</v>
      </c>
      <c r="AL15" t="e">
        <f t="shared" ca="1" si="96"/>
        <v>#VALUE!</v>
      </c>
      <c r="AM15">
        <f t="shared" ca="1" si="115"/>
        <v>0</v>
      </c>
      <c r="AN15">
        <f t="shared" ca="1" si="97"/>
        <v>0</v>
      </c>
      <c r="AO15" t="e">
        <f t="shared" ca="1" si="98"/>
        <v>#VALUE!</v>
      </c>
      <c r="AP15">
        <f t="shared" ca="1" si="116"/>
        <v>0</v>
      </c>
      <c r="AQ15">
        <f t="shared" ca="1" si="99"/>
        <v>0</v>
      </c>
      <c r="AR15" t="e">
        <f t="shared" ca="1" si="100"/>
        <v>#VALUE!</v>
      </c>
      <c r="AS15">
        <f t="shared" ca="1" si="117"/>
        <v>0</v>
      </c>
      <c r="AT15">
        <f t="shared" ca="1" si="101"/>
        <v>0</v>
      </c>
      <c r="AU15" t="str">
        <f t="shared" ca="1" si="118"/>
        <v>ІТЕЗ</v>
      </c>
      <c r="AV15">
        <f t="shared" ca="1" si="102"/>
        <v>8</v>
      </c>
      <c r="AW15">
        <f t="shared" ca="1" si="37"/>
        <v>6</v>
      </c>
      <c r="AX15">
        <f t="shared" ca="1" si="38"/>
        <v>0</v>
      </c>
      <c r="AY15">
        <f t="shared" ca="1" si="39"/>
        <v>2</v>
      </c>
      <c r="AZ15">
        <f t="shared" ca="1" si="40"/>
        <v>0</v>
      </c>
      <c r="BC15">
        <f ca="1">IF(BD15="","",COUNTIF($BD$10:BD15,BD15))</f>
        <v>4</v>
      </c>
      <c r="BD15" t="str">
        <f t="shared" ca="1" si="121"/>
        <v>ОК</v>
      </c>
      <c r="BE15" t="str">
        <f t="shared" ca="1" si="42"/>
        <v>ОК</v>
      </c>
      <c r="BF15">
        <f ca="1">IF(BK15="","",COUNTIF($BJ$10:$BJ$99,"&lt;"&amp;BJ15)+COUNTIF($BJ$10:BJ15,"="&amp;BJ15))</f>
        <v>21</v>
      </c>
      <c r="BG15">
        <f t="shared" ca="1" si="103"/>
        <v>5</v>
      </c>
      <c r="BH15">
        <f t="shared" ca="1" si="43"/>
        <v>5</v>
      </c>
      <c r="BI15" t="str">
        <f t="shared" ca="1" si="104"/>
        <v>Методологія наукових досліджень</v>
      </c>
      <c r="BJ15">
        <v>5</v>
      </c>
      <c r="BK15" s="280" t="s">
        <v>298</v>
      </c>
      <c r="BO15">
        <f t="shared" ca="1" si="119"/>
        <v>1</v>
      </c>
      <c r="BP15" s="264">
        <f t="shared" ca="1" si="105"/>
        <v>15</v>
      </c>
      <c r="BQ15" s="265" t="str">
        <f t="shared" ca="1" si="120"/>
        <v/>
      </c>
      <c r="BR15" s="265" t="str">
        <f t="shared" ca="1" si="120"/>
        <v/>
      </c>
      <c r="BS15" s="265" t="str">
        <f t="shared" ca="1" si="120"/>
        <v/>
      </c>
      <c r="BT15" s="265" t="str">
        <f t="shared" ca="1" si="120"/>
        <v/>
      </c>
      <c r="BU15" s="265" t="str">
        <f t="shared" ca="1" si="120"/>
        <v/>
      </c>
      <c r="BV15" s="265" t="str">
        <f t="shared" ca="1" si="120"/>
        <v/>
      </c>
      <c r="BW15" s="266" t="str">
        <f t="shared" ca="1" si="120"/>
        <v/>
      </c>
      <c r="BY15" s="264" t="str">
        <f t="shared" ref="BY15:BY41" ca="1" si="122">IF(BP15="","",IF(ISERROR(SEARCH(OFFSET(списокН,BP15-1,$BY$9),$BY$8)),"",OFFSET(списокН,BP15-1,$BZ$9)))</f>
        <v/>
      </c>
      <c r="BZ15" s="265" t="str">
        <f t="shared" ca="1" si="46"/>
        <v/>
      </c>
      <c r="CA15" s="265" t="str">
        <f t="shared" ca="1" si="47"/>
        <v/>
      </c>
      <c r="CB15" s="265" t="str">
        <f t="shared" ca="1" si="48"/>
        <v/>
      </c>
      <c r="CC15" s="265" t="str">
        <f t="shared" ca="1" si="49"/>
        <v/>
      </c>
      <c r="CD15" s="265" t="str">
        <f t="shared" ca="1" si="50"/>
        <v/>
      </c>
      <c r="CE15" s="265" t="str">
        <f t="shared" ca="1" si="51"/>
        <v/>
      </c>
      <c r="CF15" s="266" t="str">
        <f t="shared" ca="1" si="52"/>
        <v/>
      </c>
      <c r="CH15" s="264">
        <f t="shared" ca="1" si="53"/>
        <v>2</v>
      </c>
      <c r="CI15" s="265">
        <f t="shared" ca="1" si="54"/>
        <v>2</v>
      </c>
      <c r="CJ15" s="265">
        <f t="shared" ca="1" si="55"/>
        <v>2</v>
      </c>
      <c r="CK15" s="265">
        <f t="shared" ca="1" si="56"/>
        <v>2</v>
      </c>
      <c r="CL15" s="265">
        <f t="shared" ca="1" si="57"/>
        <v>2</v>
      </c>
      <c r="CM15" s="265">
        <f t="shared" ca="1" si="58"/>
        <v>2</v>
      </c>
      <c r="CN15" s="265">
        <f t="shared" ca="1" si="59"/>
        <v>2</v>
      </c>
      <c r="CO15" s="266">
        <f t="shared" ca="1" si="60"/>
        <v>2</v>
      </c>
      <c r="CV15" s="264" t="str">
        <f t="shared" ca="1" si="61"/>
        <v>ІТЕЗ</v>
      </c>
      <c r="CW15" s="265" t="str">
        <f t="shared" ca="1" si="62"/>
        <v>ІТЕЗ</v>
      </c>
      <c r="CX15" s="265" t="str">
        <f t="shared" ca="1" si="63"/>
        <v>ІТЕЗ</v>
      </c>
      <c r="CY15" s="265" t="str">
        <f t="shared" ca="1" si="64"/>
        <v>ІТЕЗ</v>
      </c>
      <c r="CZ15" s="265" t="str">
        <f t="shared" ca="1" si="65"/>
        <v>ІТЕЗ</v>
      </c>
      <c r="DA15" s="265" t="str">
        <f t="shared" ca="1" si="66"/>
        <v>ІТЕЗ</v>
      </c>
      <c r="DB15" s="265" t="str">
        <f t="shared" ca="1" si="67"/>
        <v>ІТЕЗ</v>
      </c>
      <c r="DC15" s="266" t="str">
        <f t="shared" ca="1" si="68"/>
        <v>ІТЕЗ</v>
      </c>
      <c r="DG15" s="264" t="str">
        <f t="shared" ca="1" si="69"/>
        <v/>
      </c>
      <c r="DH15" s="265" t="str">
        <f t="shared" ca="1" si="70"/>
        <v/>
      </c>
      <c r="DI15" s="265" t="str">
        <f t="shared" ca="1" si="71"/>
        <v/>
      </c>
      <c r="DJ15" s="265" t="str">
        <f t="shared" ca="1" si="72"/>
        <v/>
      </c>
      <c r="DK15" s="265" t="str">
        <f t="shared" ca="1" si="73"/>
        <v/>
      </c>
      <c r="DL15" s="265" t="str">
        <f t="shared" ca="1" si="74"/>
        <v/>
      </c>
      <c r="DM15" s="265" t="str">
        <f t="shared" ca="1" si="75"/>
        <v/>
      </c>
      <c r="DN15" s="266" t="str">
        <f t="shared" ca="1" si="76"/>
        <v/>
      </c>
      <c r="DP15" s="264" t="str">
        <f t="shared" ca="1" si="77"/>
        <v/>
      </c>
      <c r="DQ15" s="265" t="str">
        <f t="shared" ca="1" si="78"/>
        <v/>
      </c>
      <c r="DR15" s="265" t="str">
        <f t="shared" ca="1" si="79"/>
        <v/>
      </c>
      <c r="DS15" s="265" t="str">
        <f t="shared" ca="1" si="80"/>
        <v/>
      </c>
      <c r="DT15" s="265" t="str">
        <f t="shared" ca="1" si="81"/>
        <v/>
      </c>
      <c r="DU15" s="265" t="str">
        <f t="shared" ca="1" si="82"/>
        <v/>
      </c>
      <c r="DV15" s="265" t="str">
        <f t="shared" ca="1" si="83"/>
        <v/>
      </c>
      <c r="DW15" s="266" t="str">
        <f t="shared" ca="1" si="84"/>
        <v/>
      </c>
    </row>
    <row r="16" spans="1:127" hidden="1" outlineLevel="1" x14ac:dyDescent="0.25">
      <c r="B16" t="str">
        <f t="shared" ca="1" si="85"/>
        <v>ОК  05</v>
      </c>
      <c r="C16" t="str">
        <f t="shared" ca="1" si="6"/>
        <v>Мікроелектромеханіка</v>
      </c>
      <c r="F16">
        <f t="shared" ca="1" si="106"/>
        <v>3</v>
      </c>
      <c r="G16" t="str">
        <f t="shared" ca="1" si="107"/>
        <v/>
      </c>
      <c r="H16" t="str">
        <f t="shared" ca="1" si="108"/>
        <v/>
      </c>
      <c r="I16" t="str">
        <f t="shared" ca="1" si="109"/>
        <v/>
      </c>
      <c r="K16">
        <f t="shared" ca="1" si="11"/>
        <v>0</v>
      </c>
      <c r="M16">
        <f t="shared" ca="1" si="12"/>
        <v>0</v>
      </c>
      <c r="N16">
        <f t="shared" ca="1" si="13"/>
        <v>4.5</v>
      </c>
      <c r="O16">
        <f t="shared" ca="1" si="14"/>
        <v>135</v>
      </c>
      <c r="P16">
        <f t="shared" ca="1" si="15"/>
        <v>45</v>
      </c>
      <c r="Q16">
        <f t="shared" ca="1" si="16"/>
        <v>30</v>
      </c>
      <c r="R16">
        <f t="shared" ca="1" si="17"/>
        <v>0</v>
      </c>
      <c r="S16">
        <f t="shared" ca="1" si="18"/>
        <v>15</v>
      </c>
      <c r="T16">
        <f t="shared" ca="1" si="19"/>
        <v>0</v>
      </c>
      <c r="V16">
        <f t="shared" ca="1" si="20"/>
        <v>90</v>
      </c>
      <c r="W16" t="e">
        <f t="shared" ca="1" si="86"/>
        <v>#VALUE!</v>
      </c>
      <c r="X16">
        <f t="shared" ca="1" si="110"/>
        <v>8</v>
      </c>
      <c r="Y16">
        <f t="shared" ca="1" si="87"/>
        <v>4.5</v>
      </c>
      <c r="Z16" t="e">
        <f t="shared" ca="1" si="88"/>
        <v>#VALUE!</v>
      </c>
      <c r="AA16">
        <f t="shared" ca="1" si="111"/>
        <v>0</v>
      </c>
      <c r="AB16">
        <f t="shared" ca="1" si="89"/>
        <v>0</v>
      </c>
      <c r="AC16" t="e">
        <f t="shared" ca="1" si="90"/>
        <v>#VALUE!</v>
      </c>
      <c r="AD16">
        <f t="shared" ca="1" si="112"/>
        <v>0</v>
      </c>
      <c r="AE16">
        <f t="shared" ca="1" si="91"/>
        <v>0</v>
      </c>
      <c r="AF16" t="e">
        <f t="shared" ca="1" si="92"/>
        <v>#VALUE!</v>
      </c>
      <c r="AG16">
        <f t="shared" ca="1" si="113"/>
        <v>0</v>
      </c>
      <c r="AH16">
        <f t="shared" ca="1" si="93"/>
        <v>0</v>
      </c>
      <c r="AI16" t="e">
        <f t="shared" ca="1" si="94"/>
        <v>#VALUE!</v>
      </c>
      <c r="AJ16">
        <f t="shared" ca="1" si="114"/>
        <v>0</v>
      </c>
      <c r="AK16">
        <f t="shared" ca="1" si="95"/>
        <v>0</v>
      </c>
      <c r="AL16" t="e">
        <f t="shared" ca="1" si="96"/>
        <v>#VALUE!</v>
      </c>
      <c r="AM16">
        <f t="shared" ca="1" si="115"/>
        <v>0</v>
      </c>
      <c r="AN16">
        <f t="shared" ca="1" si="97"/>
        <v>0</v>
      </c>
      <c r="AO16" t="e">
        <f t="shared" ca="1" si="98"/>
        <v>#VALUE!</v>
      </c>
      <c r="AP16">
        <f t="shared" ca="1" si="116"/>
        <v>0</v>
      </c>
      <c r="AQ16">
        <f t="shared" ca="1" si="99"/>
        <v>0</v>
      </c>
      <c r="AR16" t="e">
        <f t="shared" ca="1" si="100"/>
        <v>#VALUE!</v>
      </c>
      <c r="AS16">
        <f t="shared" ca="1" si="117"/>
        <v>0</v>
      </c>
      <c r="AT16">
        <f t="shared" ca="1" si="101"/>
        <v>0</v>
      </c>
      <c r="AU16" t="str">
        <f t="shared" ca="1" si="118"/>
        <v>ІТЕЗ</v>
      </c>
      <c r="AV16">
        <f t="shared" ca="1" si="102"/>
        <v>8</v>
      </c>
      <c r="AW16">
        <f t="shared" ca="1" si="37"/>
        <v>6</v>
      </c>
      <c r="AX16">
        <f t="shared" ca="1" si="38"/>
        <v>0</v>
      </c>
      <c r="AY16">
        <f t="shared" ca="1" si="39"/>
        <v>2</v>
      </c>
      <c r="AZ16">
        <f t="shared" ca="1" si="40"/>
        <v>0</v>
      </c>
      <c r="BC16">
        <f ca="1">IF(BD16="","",COUNTIF($BD$10:BD16,BD16))</f>
        <v>5</v>
      </c>
      <c r="BD16" t="str">
        <f t="shared" ca="1" si="121"/>
        <v>ОК</v>
      </c>
      <c r="BE16" t="str">
        <f t="shared" ref="BE16:BE47" ca="1" si="123">IF(ISERROR(LEFT(OFFSET(списокН,BL16-1,-2),2)),"",LEFT(OFFSET(списокН,BL16-1,-2),2))</f>
        <v>ОК</v>
      </c>
      <c r="BF16">
        <f ca="1">IF(BK16="","",COUNTIF($BJ$10:$BJ$99,"&lt;"&amp;BJ16)+COUNTIF($BJ$10:BJ16,"="&amp;BJ16))</f>
        <v>2</v>
      </c>
      <c r="BG16">
        <f t="shared" ca="1" si="103"/>
        <v>6</v>
      </c>
      <c r="BH16">
        <f t="shared" ca="1" si="43"/>
        <v>6</v>
      </c>
      <c r="BI16" t="str">
        <f t="shared" ca="1" si="104"/>
        <v>Мікроелектромеханіка</v>
      </c>
      <c r="BJ16">
        <f t="shared" ref="BJ16:BJ47" ca="1" si="124">IF(ISERROR(SEARCH("ВК  / *",OFFSET(списокН,BL16-1,-2))),IF(BK16="","",2),3)</f>
        <v>2</v>
      </c>
      <c r="BK16" t="str">
        <f ca="1">Lists!AE11</f>
        <v>Дипломування</v>
      </c>
      <c r="BL16" s="264">
        <f t="shared" ref="BL16:BL47" ca="1" si="125">IF(BK16="","",MATCH(BK16,список,0))</f>
        <v>23</v>
      </c>
      <c r="BO16">
        <f t="shared" ca="1" si="119"/>
        <v>1</v>
      </c>
      <c r="BP16" s="264">
        <f t="shared" ca="1" si="105"/>
        <v>4</v>
      </c>
      <c r="BQ16" s="265" t="str">
        <f t="shared" ca="1" si="120"/>
        <v/>
      </c>
      <c r="BR16" s="265" t="str">
        <f t="shared" ca="1" si="120"/>
        <v/>
      </c>
      <c r="BS16" s="265" t="str">
        <f t="shared" ca="1" si="120"/>
        <v/>
      </c>
      <c r="BT16" s="265" t="str">
        <f t="shared" ca="1" si="120"/>
        <v/>
      </c>
      <c r="BU16" s="265" t="str">
        <f t="shared" ca="1" si="120"/>
        <v/>
      </c>
      <c r="BV16" s="265" t="str">
        <f t="shared" ca="1" si="120"/>
        <v/>
      </c>
      <c r="BW16" s="266" t="str">
        <f t="shared" ca="1" si="120"/>
        <v/>
      </c>
      <c r="BY16" s="264">
        <f ca="1">IF(BL16="","",IF(ISERROR(SEARCH(OFFSET(списокН,BL16-1,$BY$9),$BY$8)),"",OFFSET(списокН,BL16-1,$BZ$9)))</f>
        <v>3</v>
      </c>
      <c r="BZ16" s="265">
        <f t="shared" ca="1" si="46"/>
        <v>3</v>
      </c>
      <c r="CA16" s="265">
        <f t="shared" ca="1" si="47"/>
        <v>3</v>
      </c>
      <c r="CB16" s="265">
        <f t="shared" ca="1" si="48"/>
        <v>3</v>
      </c>
      <c r="CC16" s="265">
        <f t="shared" ca="1" si="49"/>
        <v>3</v>
      </c>
      <c r="CD16" s="265">
        <f t="shared" ca="1" si="50"/>
        <v>3</v>
      </c>
      <c r="CE16" s="265">
        <f t="shared" ca="1" si="51"/>
        <v>3</v>
      </c>
      <c r="CF16" s="266">
        <f t="shared" ca="1" si="52"/>
        <v>3</v>
      </c>
      <c r="CG16" s="270"/>
      <c r="CH16" s="264" t="str">
        <f ca="1">IF(BL16="","",IF(ISERROR(SEARCH(OFFSET(списокН,BL16-1,$CH$9),$CH$8)),"",OFFSET(списокН,BL16-1,$CI$9)))</f>
        <v/>
      </c>
      <c r="CI16" s="265" t="str">
        <f t="shared" ca="1" si="54"/>
        <v/>
      </c>
      <c r="CJ16" s="265" t="str">
        <f t="shared" ca="1" si="55"/>
        <v/>
      </c>
      <c r="CK16" s="265" t="str">
        <f t="shared" ca="1" si="56"/>
        <v/>
      </c>
      <c r="CL16" s="265" t="str">
        <f t="shared" ca="1" si="57"/>
        <v/>
      </c>
      <c r="CM16" s="265" t="str">
        <f t="shared" ca="1" si="58"/>
        <v/>
      </c>
      <c r="CN16" s="265" t="str">
        <f t="shared" ca="1" si="59"/>
        <v/>
      </c>
      <c r="CO16" s="266" t="str">
        <f t="shared" ca="1" si="60"/>
        <v/>
      </c>
      <c r="CV16" s="264" t="str">
        <f ca="1">IF(BL16="","",IF(OFFSET(списокН,BL16-1,$CV$9)=0,"",OFFSET(списокН,BL16-1,$CV$9)))</f>
        <v>ІТЕЗ</v>
      </c>
      <c r="CW16" s="265" t="str">
        <f ca="1">IF(BQ16="",IF(CV16&lt;&gt;"",CV16,""),IF(OFFSET(списокН,BQ16-1,$CV$9)=0,"",IF($CV16=OFFSET(списокН,BQ16-1,$CV$9),CV16,CV16&amp;"("&amp;OFFSET(списокН,BL16-1,$CW$9)&amp;")"&amp;", "&amp;OFFSET(списокН,BQ16-1,$CV$9))))</f>
        <v>ІТЕЗ</v>
      </c>
      <c r="CX16" s="265" t="str">
        <f t="shared" ca="1" si="63"/>
        <v>ІТЕЗ</v>
      </c>
      <c r="CY16" s="265" t="str">
        <f t="shared" ca="1" si="64"/>
        <v>ІТЕЗ</v>
      </c>
      <c r="CZ16" s="265" t="str">
        <f t="shared" ca="1" si="65"/>
        <v>ІТЕЗ</v>
      </c>
      <c r="DA16" s="265" t="str">
        <f t="shared" ca="1" si="66"/>
        <v>ІТЕЗ</v>
      </c>
      <c r="DB16" s="265" t="str">
        <f t="shared" ca="1" si="67"/>
        <v>ІТЕЗ</v>
      </c>
      <c r="DC16" s="266" t="str">
        <f t="shared" ca="1" si="68"/>
        <v>ІТЕЗ</v>
      </c>
      <c r="DG16" s="264" t="str">
        <f ca="1">IF(BL16="",IF(DF16="","",DF16),IF(ISERROR(SEARCH(OFFSET(списокН,BL16-1,6),"КП")),IF(DF16="","",DF16),OFFSET(списокН,BL16-1,$BZ$9)))</f>
        <v/>
      </c>
      <c r="DH16" s="265" t="str">
        <f t="shared" ca="1" si="70"/>
        <v/>
      </c>
      <c r="DI16" s="265" t="str">
        <f t="shared" ca="1" si="71"/>
        <v/>
      </c>
      <c r="DJ16" s="265" t="str">
        <f t="shared" ca="1" si="72"/>
        <v/>
      </c>
      <c r="DK16" s="265" t="str">
        <f t="shared" ca="1" si="73"/>
        <v/>
      </c>
      <c r="DL16" s="265" t="str">
        <f t="shared" ca="1" si="74"/>
        <v/>
      </c>
      <c r="DM16" s="265" t="str">
        <f t="shared" ca="1" si="75"/>
        <v/>
      </c>
      <c r="DN16" s="266" t="str">
        <f t="shared" ca="1" si="76"/>
        <v/>
      </c>
      <c r="DP16" s="264" t="str">
        <f ca="1">IF(BL16="",IF(DO16="","",DO16),IF(ISERROR(SEARCH(OFFSET(списокН,BL16-1,6),"КР")),IF(DO16="","",DO16),OFFSET(списокН,BL16-1,$BZ$9)))</f>
        <v/>
      </c>
      <c r="DQ16" s="265" t="str">
        <f t="shared" ca="1" si="78"/>
        <v/>
      </c>
      <c r="DR16" s="265" t="str">
        <f t="shared" ca="1" si="79"/>
        <v/>
      </c>
      <c r="DS16" s="265" t="str">
        <f t="shared" ca="1" si="80"/>
        <v/>
      </c>
      <c r="DT16" s="265" t="str">
        <f t="shared" ca="1" si="81"/>
        <v/>
      </c>
      <c r="DU16" s="265" t="str">
        <f t="shared" ca="1" si="82"/>
        <v/>
      </c>
      <c r="DV16" s="265" t="str">
        <f t="shared" ca="1" si="83"/>
        <v/>
      </c>
      <c r="DW16" s="266" t="str">
        <f t="shared" ca="1" si="84"/>
        <v/>
      </c>
    </row>
    <row r="17" spans="2:127" hidden="1" outlineLevel="1" x14ac:dyDescent="0.25">
      <c r="B17" t="str">
        <f t="shared" ca="1" si="85"/>
        <v>ОК  06</v>
      </c>
      <c r="C17" t="str">
        <f t="shared" ca="1" si="6"/>
        <v>Мікропроцесорні системи керування технологічними процесами</v>
      </c>
      <c r="F17">
        <f t="shared" ca="1" si="106"/>
        <v>1</v>
      </c>
      <c r="G17" t="str">
        <f t="shared" ca="1" si="107"/>
        <v/>
      </c>
      <c r="H17" t="str">
        <f t="shared" ca="1" si="108"/>
        <v/>
      </c>
      <c r="I17" t="str">
        <f t="shared" ca="1" si="109"/>
        <v/>
      </c>
      <c r="K17">
        <f t="shared" ca="1" si="11"/>
        <v>0</v>
      </c>
      <c r="M17">
        <f t="shared" ca="1" si="12"/>
        <v>0</v>
      </c>
      <c r="N17">
        <f t="shared" ca="1" si="13"/>
        <v>5</v>
      </c>
      <c r="O17">
        <f t="shared" ca="1" si="14"/>
        <v>150</v>
      </c>
      <c r="P17">
        <f t="shared" ca="1" si="15"/>
        <v>60</v>
      </c>
      <c r="Q17">
        <f t="shared" ca="1" si="16"/>
        <v>30</v>
      </c>
      <c r="R17">
        <f t="shared" ca="1" si="17"/>
        <v>0</v>
      </c>
      <c r="S17">
        <f t="shared" ca="1" si="18"/>
        <v>30</v>
      </c>
      <c r="T17">
        <f t="shared" ca="1" si="19"/>
        <v>0</v>
      </c>
      <c r="V17">
        <f t="shared" ca="1" si="20"/>
        <v>90</v>
      </c>
      <c r="W17" t="e">
        <f t="shared" ca="1" si="86"/>
        <v>#VALUE!</v>
      </c>
      <c r="X17">
        <f t="shared" ca="1" si="110"/>
        <v>12</v>
      </c>
      <c r="Y17">
        <f t="shared" ca="1" si="87"/>
        <v>5</v>
      </c>
      <c r="Z17" t="e">
        <f t="shared" ca="1" si="88"/>
        <v>#VALUE!</v>
      </c>
      <c r="AA17">
        <f t="shared" ca="1" si="111"/>
        <v>0</v>
      </c>
      <c r="AB17">
        <f t="shared" ca="1" si="89"/>
        <v>0</v>
      </c>
      <c r="AC17" t="e">
        <f t="shared" ca="1" si="90"/>
        <v>#VALUE!</v>
      </c>
      <c r="AD17">
        <f t="shared" ca="1" si="112"/>
        <v>0</v>
      </c>
      <c r="AE17">
        <f t="shared" ca="1" si="91"/>
        <v>0</v>
      </c>
      <c r="AF17" t="e">
        <f t="shared" ca="1" si="92"/>
        <v>#VALUE!</v>
      </c>
      <c r="AG17">
        <f t="shared" ca="1" si="113"/>
        <v>0</v>
      </c>
      <c r="AH17">
        <f t="shared" ca="1" si="93"/>
        <v>0</v>
      </c>
      <c r="AI17" t="e">
        <f t="shared" ca="1" si="94"/>
        <v>#VALUE!</v>
      </c>
      <c r="AJ17">
        <f t="shared" ca="1" si="114"/>
        <v>0</v>
      </c>
      <c r="AK17">
        <f t="shared" ca="1" si="95"/>
        <v>0</v>
      </c>
      <c r="AL17" t="e">
        <f t="shared" ca="1" si="96"/>
        <v>#VALUE!</v>
      </c>
      <c r="AM17">
        <f t="shared" ca="1" si="115"/>
        <v>0</v>
      </c>
      <c r="AN17">
        <f t="shared" ca="1" si="97"/>
        <v>0</v>
      </c>
      <c r="AO17" t="e">
        <f t="shared" ca="1" si="98"/>
        <v>#VALUE!</v>
      </c>
      <c r="AP17">
        <f t="shared" ca="1" si="116"/>
        <v>0</v>
      </c>
      <c r="AQ17">
        <f t="shared" ca="1" si="99"/>
        <v>0</v>
      </c>
      <c r="AR17" t="e">
        <f t="shared" ca="1" si="100"/>
        <v>#VALUE!</v>
      </c>
      <c r="AS17">
        <f t="shared" ca="1" si="117"/>
        <v>0</v>
      </c>
      <c r="AT17">
        <f t="shared" ca="1" si="101"/>
        <v>0</v>
      </c>
      <c r="AU17" t="str">
        <f t="shared" ca="1" si="118"/>
        <v>ПМ</v>
      </c>
      <c r="AV17">
        <f t="shared" ca="1" si="102"/>
        <v>12</v>
      </c>
      <c r="AW17">
        <f t="shared" ca="1" si="37"/>
        <v>6</v>
      </c>
      <c r="AX17">
        <f t="shared" ca="1" si="38"/>
        <v>0</v>
      </c>
      <c r="AY17">
        <f t="shared" ca="1" si="39"/>
        <v>6</v>
      </c>
      <c r="AZ17">
        <f t="shared" ca="1" si="40"/>
        <v>0</v>
      </c>
      <c r="BC17">
        <f ca="1">IF(BD17="","",COUNTIF($BD$10:BD17,BD17))</f>
        <v>6</v>
      </c>
      <c r="BD17" t="str">
        <f t="shared" ref="BD17:BD80" ca="1" si="126">IF(BH17="","",INDEX(BE:BE,MATCH(BH17,BF:BF,0)))</f>
        <v>ОК</v>
      </c>
      <c r="BE17" t="str">
        <f t="shared" ca="1" si="123"/>
        <v>ВК</v>
      </c>
      <c r="BF17">
        <f ca="1">IF(BK17="","",COUNTIF($BJ$10:$BJ$99,"&lt;"&amp;BJ17)+COUNTIF($BJ$10:BJ17,"="&amp;BJ17))</f>
        <v>14</v>
      </c>
      <c r="BG17">
        <f t="shared" ref="BG17:BG80" ca="1" si="127">SMALL($BF$10:$BF$99,ROW(BF16)-9)</f>
        <v>7</v>
      </c>
      <c r="BH17">
        <f t="shared" ref="BH17:BH80" ca="1" si="128">IF(ISERROR(BG17),"",BG17)</f>
        <v>7</v>
      </c>
      <c r="BI17" t="str">
        <f t="shared" ref="BI17:BI80" ca="1" si="129">IF(BH17="","",INDEX(BK:BK,MATCH(BH17,BF:BF,0)))</f>
        <v>Мікропроцесорні системи керування технологічними процесами</v>
      </c>
      <c r="BJ17">
        <f t="shared" ca="1" si="124"/>
        <v>3</v>
      </c>
      <c r="BK17" t="str">
        <f ca="1">Lists!AE12</f>
        <v>Дисципліна з Г-каталога 01</v>
      </c>
      <c r="BL17" s="264">
        <f t="shared" ca="1" si="125"/>
        <v>8</v>
      </c>
      <c r="BO17">
        <f t="shared" ca="1" si="119"/>
        <v>1</v>
      </c>
      <c r="BP17" s="264">
        <f t="shared" ca="1" si="105"/>
        <v>3</v>
      </c>
      <c r="BQ17" s="265" t="str">
        <f t="shared" ca="1" si="120"/>
        <v/>
      </c>
      <c r="BR17" s="265" t="str">
        <f t="shared" ca="1" si="120"/>
        <v/>
      </c>
      <c r="BS17" s="265" t="str">
        <f t="shared" ca="1" si="120"/>
        <v/>
      </c>
      <c r="BT17" s="265" t="str">
        <f t="shared" ca="1" si="120"/>
        <v/>
      </c>
      <c r="BU17" s="265" t="str">
        <f t="shared" ca="1" si="120"/>
        <v/>
      </c>
      <c r="BV17" s="265" t="str">
        <f t="shared" ca="1" si="120"/>
        <v/>
      </c>
      <c r="BW17" s="266" t="str">
        <f t="shared" ca="1" si="120"/>
        <v/>
      </c>
      <c r="BY17" s="264">
        <f t="shared" ca="1" si="122"/>
        <v>1</v>
      </c>
      <c r="BZ17" s="265">
        <f t="shared" ca="1" si="46"/>
        <v>1</v>
      </c>
      <c r="CA17" s="265">
        <f t="shared" ca="1" si="47"/>
        <v>1</v>
      </c>
      <c r="CB17" s="265">
        <f t="shared" ca="1" si="48"/>
        <v>1</v>
      </c>
      <c r="CC17" s="265">
        <f t="shared" ca="1" si="49"/>
        <v>1</v>
      </c>
      <c r="CD17" s="265">
        <f t="shared" ca="1" si="50"/>
        <v>1</v>
      </c>
      <c r="CE17" s="265">
        <f t="shared" ca="1" si="51"/>
        <v>1</v>
      </c>
      <c r="CF17" s="266">
        <f t="shared" ca="1" si="52"/>
        <v>1</v>
      </c>
      <c r="CH17" s="264" t="str">
        <f t="shared" ca="1" si="53"/>
        <v/>
      </c>
      <c r="CI17" s="265" t="str">
        <f t="shared" ca="1" si="54"/>
        <v/>
      </c>
      <c r="CJ17" s="265" t="str">
        <f t="shared" ca="1" si="55"/>
        <v/>
      </c>
      <c r="CK17" s="265" t="str">
        <f t="shared" ca="1" si="56"/>
        <v/>
      </c>
      <c r="CL17" s="265" t="str">
        <f t="shared" ca="1" si="57"/>
        <v/>
      </c>
      <c r="CM17" s="265" t="str">
        <f t="shared" ca="1" si="58"/>
        <v/>
      </c>
      <c r="CN17" s="265" t="str">
        <f t="shared" ca="1" si="59"/>
        <v/>
      </c>
      <c r="CO17" s="266" t="str">
        <f t="shared" ca="1" si="60"/>
        <v/>
      </c>
      <c r="CV17" s="264" t="str">
        <f t="shared" ca="1" si="61"/>
        <v>ПМ</v>
      </c>
      <c r="CW17" s="265" t="str">
        <f t="shared" ca="1" si="62"/>
        <v>ПМ</v>
      </c>
      <c r="CX17" s="265" t="str">
        <f t="shared" ca="1" si="63"/>
        <v>ПМ</v>
      </c>
      <c r="CY17" s="265" t="str">
        <f t="shared" ca="1" si="64"/>
        <v>ПМ</v>
      </c>
      <c r="CZ17" s="265" t="str">
        <f t="shared" ca="1" si="65"/>
        <v>ПМ</v>
      </c>
      <c r="DA17" s="265" t="str">
        <f t="shared" ca="1" si="66"/>
        <v>ПМ</v>
      </c>
      <c r="DB17" s="265" t="str">
        <f t="shared" ca="1" si="67"/>
        <v>ПМ</v>
      </c>
      <c r="DC17" s="266" t="str">
        <f t="shared" ca="1" si="68"/>
        <v>ПМ</v>
      </c>
      <c r="DG17" s="264" t="str">
        <f t="shared" ca="1" si="69"/>
        <v/>
      </c>
      <c r="DH17" s="265" t="str">
        <f t="shared" ca="1" si="70"/>
        <v/>
      </c>
      <c r="DI17" s="265" t="str">
        <f t="shared" ca="1" si="71"/>
        <v/>
      </c>
      <c r="DJ17" s="265" t="str">
        <f t="shared" ca="1" si="72"/>
        <v/>
      </c>
      <c r="DK17" s="265" t="str">
        <f t="shared" ca="1" si="73"/>
        <v/>
      </c>
      <c r="DL17" s="265" t="str">
        <f t="shared" ca="1" si="74"/>
        <v/>
      </c>
      <c r="DM17" s="265" t="str">
        <f t="shared" ca="1" si="75"/>
        <v/>
      </c>
      <c r="DN17" s="266" t="str">
        <f t="shared" ca="1" si="76"/>
        <v/>
      </c>
      <c r="DP17" s="264" t="str">
        <f t="shared" ca="1" si="77"/>
        <v/>
      </c>
      <c r="DQ17" s="265" t="str">
        <f t="shared" ca="1" si="78"/>
        <v/>
      </c>
      <c r="DR17" s="265" t="str">
        <f t="shared" ca="1" si="79"/>
        <v/>
      </c>
      <c r="DS17" s="265" t="str">
        <f t="shared" ca="1" si="80"/>
        <v/>
      </c>
      <c r="DT17" s="265" t="str">
        <f t="shared" ca="1" si="81"/>
        <v/>
      </c>
      <c r="DU17" s="265" t="str">
        <f t="shared" ca="1" si="82"/>
        <v/>
      </c>
      <c r="DV17" s="265" t="str">
        <f t="shared" ca="1" si="83"/>
        <v/>
      </c>
      <c r="DW17" s="266" t="str">
        <f t="shared" ca="1" si="84"/>
        <v/>
      </c>
    </row>
    <row r="18" spans="2:127" hidden="1" outlineLevel="1" x14ac:dyDescent="0.25">
      <c r="B18" t="str">
        <f t="shared" ca="1" si="85"/>
        <v>ОК  07</v>
      </c>
      <c r="C18" t="str">
        <f t="shared" ca="1" si="6"/>
        <v>Організація, планування та управління промисловим виробництвом / Менеджмент підприємств радіоелектронної промисловості / Маркетинг підприємств радіоелектронної промисловості</v>
      </c>
      <c r="F18" t="str">
        <f t="shared" ca="1" si="106"/>
        <v/>
      </c>
      <c r="G18">
        <f t="shared" ca="1" si="107"/>
        <v>1</v>
      </c>
      <c r="H18" t="str">
        <f t="shared" ca="1" si="108"/>
        <v/>
      </c>
      <c r="I18" t="str">
        <f t="shared" ca="1" si="109"/>
        <v/>
      </c>
      <c r="K18">
        <f t="shared" ca="1" si="11"/>
        <v>0</v>
      </c>
      <c r="M18">
        <f t="shared" ca="1" si="12"/>
        <v>0</v>
      </c>
      <c r="N18">
        <f t="shared" ca="1" si="13"/>
        <v>3</v>
      </c>
      <c r="O18">
        <f t="shared" ca="1" si="14"/>
        <v>90</v>
      </c>
      <c r="P18">
        <f t="shared" ca="1" si="15"/>
        <v>30</v>
      </c>
      <c r="Q18">
        <f t="shared" ca="1" si="16"/>
        <v>15</v>
      </c>
      <c r="R18">
        <f t="shared" ca="1" si="17"/>
        <v>15</v>
      </c>
      <c r="S18">
        <f t="shared" ca="1" si="18"/>
        <v>0</v>
      </c>
      <c r="T18">
        <f t="shared" ca="1" si="19"/>
        <v>0</v>
      </c>
      <c r="V18">
        <f t="shared" ca="1" si="20"/>
        <v>60</v>
      </c>
      <c r="W18" t="e">
        <f t="shared" ca="1" si="86"/>
        <v>#VALUE!</v>
      </c>
      <c r="X18">
        <f t="shared" ca="1" si="110"/>
        <v>6</v>
      </c>
      <c r="Y18">
        <f t="shared" ca="1" si="87"/>
        <v>3</v>
      </c>
      <c r="Z18" t="e">
        <f t="shared" ca="1" si="88"/>
        <v>#VALUE!</v>
      </c>
      <c r="AA18">
        <f t="shared" ca="1" si="111"/>
        <v>0</v>
      </c>
      <c r="AB18">
        <f t="shared" ca="1" si="89"/>
        <v>0</v>
      </c>
      <c r="AC18" t="e">
        <f t="shared" ca="1" si="90"/>
        <v>#VALUE!</v>
      </c>
      <c r="AD18">
        <f t="shared" ca="1" si="112"/>
        <v>0</v>
      </c>
      <c r="AE18">
        <f t="shared" ca="1" si="91"/>
        <v>0</v>
      </c>
      <c r="AF18" t="e">
        <f t="shared" ca="1" si="92"/>
        <v>#VALUE!</v>
      </c>
      <c r="AG18">
        <f t="shared" ca="1" si="113"/>
        <v>0</v>
      </c>
      <c r="AH18">
        <f t="shared" ca="1" si="93"/>
        <v>0</v>
      </c>
      <c r="AI18" t="e">
        <f t="shared" ca="1" si="94"/>
        <v>#VALUE!</v>
      </c>
      <c r="AJ18">
        <f t="shared" ca="1" si="114"/>
        <v>0</v>
      </c>
      <c r="AK18">
        <f t="shared" ca="1" si="95"/>
        <v>0</v>
      </c>
      <c r="AL18" t="e">
        <f t="shared" ca="1" si="96"/>
        <v>#VALUE!</v>
      </c>
      <c r="AM18">
        <f t="shared" ca="1" si="115"/>
        <v>0</v>
      </c>
      <c r="AN18">
        <f t="shared" ca="1" si="97"/>
        <v>0</v>
      </c>
      <c r="AO18" t="e">
        <f t="shared" ca="1" si="98"/>
        <v>#VALUE!</v>
      </c>
      <c r="AP18">
        <f t="shared" ca="1" si="116"/>
        <v>0</v>
      </c>
      <c r="AQ18">
        <f t="shared" ca="1" si="99"/>
        <v>0</v>
      </c>
      <c r="AR18" t="e">
        <f t="shared" ca="1" si="100"/>
        <v>#VALUE!</v>
      </c>
      <c r="AS18">
        <f t="shared" ca="1" si="117"/>
        <v>0</v>
      </c>
      <c r="AT18">
        <f t="shared" ca="1" si="101"/>
        <v>0</v>
      </c>
      <c r="AU18" t="str">
        <f t="shared" ca="1" si="118"/>
        <v>ПТБД</v>
      </c>
      <c r="AV18">
        <f t="shared" ca="1" si="102"/>
        <v>6</v>
      </c>
      <c r="AW18">
        <f t="shared" ref="AW18:AW26" ca="1" si="130">IF(LEFT($C18,5)="  Всь",SUMIF($B$10:$B$99,"="&amp;$BD17&amp;"  *",AW$10:AW$99),SUMIF(список,$C18,OFFSET(список,0,AW$4)))</f>
        <v>4</v>
      </c>
      <c r="AX18">
        <f t="shared" ref="AX18:AX26" ca="1" si="131">IF(LEFT($C18,5)="  Всь",SUMIF($B$10:$B$99,"="&amp;$BD17&amp;"  *",AX$10:AX$99),SUMIF(список,$C18,OFFSET(список,0,AX$4)))</f>
        <v>2</v>
      </c>
      <c r="AY18">
        <f t="shared" ref="AY18:AY26" ca="1" si="132">IF(LEFT($C18,5)="  Всь",SUMIF($B$10:$B$99,"="&amp;$BD17&amp;"  *",AY$10:AY$99),SUMIF(список,$C18,OFFSET(список,0,AY$4)))</f>
        <v>0</v>
      </c>
      <c r="AZ18">
        <f t="shared" ref="AZ18:AZ26" ca="1" si="133">IF(LEFT($C18,5)="  Всь",SUMIF($B$10:$B$99,"="&amp;$BD17&amp;"  *",AZ$10:AZ$99),SUMIF(список,$C18,OFFSET(список,0,AZ$4)))</f>
        <v>0</v>
      </c>
      <c r="BC18">
        <f ca="1">IF(BD18="","",COUNTIF($BD$10:BD18,BD18))</f>
        <v>7</v>
      </c>
      <c r="BD18" t="str">
        <f t="shared" ca="1" si="126"/>
        <v>ОК</v>
      </c>
      <c r="BE18" t="str">
        <f t="shared" ca="1" si="123"/>
        <v>ВК</v>
      </c>
      <c r="BF18">
        <f ca="1">IF(BK18="","",COUNTIF($BJ$10:$BJ$99,"&lt;"&amp;BJ18)+COUNTIF($BJ$10:BJ18,"="&amp;BJ18))</f>
        <v>15</v>
      </c>
      <c r="BG18">
        <f t="shared" ca="1" si="127"/>
        <v>8</v>
      </c>
      <c r="BH18">
        <f t="shared" ca="1" si="128"/>
        <v>8</v>
      </c>
      <c r="BI18" t="str">
        <f t="shared" ca="1" si="129"/>
        <v>Організація, планування та управління промисловим виробництвом / Менеджмент підприємств радіоелектронної промисловості / Маркетинг підприємств радіоелектронної промисловості</v>
      </c>
      <c r="BJ18">
        <f t="shared" ca="1" si="124"/>
        <v>3</v>
      </c>
      <c r="BK18" t="str">
        <f ca="1">Lists!AE13</f>
        <v>Дисципліна з Г-каталога 02</v>
      </c>
      <c r="BL18" s="264">
        <f t="shared" ca="1" si="125"/>
        <v>9</v>
      </c>
      <c r="BO18">
        <f t="shared" ca="1" si="119"/>
        <v>1</v>
      </c>
      <c r="BP18" s="264">
        <f t="shared" ca="1" si="105"/>
        <v>7</v>
      </c>
      <c r="BQ18" s="265" t="str">
        <f t="shared" ca="1" si="120"/>
        <v/>
      </c>
      <c r="BR18" s="265" t="str">
        <f t="shared" ca="1" si="120"/>
        <v/>
      </c>
      <c r="BS18" s="265" t="str">
        <f t="shared" ca="1" si="120"/>
        <v/>
      </c>
      <c r="BT18" s="265" t="str">
        <f t="shared" ca="1" si="120"/>
        <v/>
      </c>
      <c r="BU18" s="265" t="str">
        <f t="shared" ca="1" si="120"/>
        <v/>
      </c>
      <c r="BV18" s="265" t="str">
        <f t="shared" ca="1" si="120"/>
        <v/>
      </c>
      <c r="BW18" s="266" t="str">
        <f t="shared" ca="1" si="120"/>
        <v/>
      </c>
      <c r="BY18" s="264" t="str">
        <f t="shared" ca="1" si="122"/>
        <v/>
      </c>
      <c r="BZ18" s="265" t="str">
        <f t="shared" ca="1" si="46"/>
        <v/>
      </c>
      <c r="CA18" s="265" t="str">
        <f t="shared" ca="1" si="47"/>
        <v/>
      </c>
      <c r="CB18" s="265" t="str">
        <f t="shared" ca="1" si="48"/>
        <v/>
      </c>
      <c r="CC18" s="265" t="str">
        <f t="shared" ca="1" si="49"/>
        <v/>
      </c>
      <c r="CD18" s="265" t="str">
        <f t="shared" ca="1" si="50"/>
        <v/>
      </c>
      <c r="CE18" s="265" t="str">
        <f t="shared" ca="1" si="51"/>
        <v/>
      </c>
      <c r="CF18" s="266" t="str">
        <f t="shared" ca="1" si="52"/>
        <v/>
      </c>
      <c r="CH18" s="264">
        <f t="shared" ca="1" si="53"/>
        <v>1</v>
      </c>
      <c r="CI18" s="265">
        <f t="shared" ca="1" si="54"/>
        <v>1</v>
      </c>
      <c r="CJ18" s="265">
        <f t="shared" ca="1" si="55"/>
        <v>1</v>
      </c>
      <c r="CK18" s="265">
        <f t="shared" ca="1" si="56"/>
        <v>1</v>
      </c>
      <c r="CL18" s="265">
        <f t="shared" ca="1" si="57"/>
        <v>1</v>
      </c>
      <c r="CM18" s="265">
        <f t="shared" ca="1" si="58"/>
        <v>1</v>
      </c>
      <c r="CN18" s="265">
        <f t="shared" ca="1" si="59"/>
        <v>1</v>
      </c>
      <c r="CO18" s="266">
        <f t="shared" ca="1" si="60"/>
        <v>1</v>
      </c>
      <c r="CV18" s="264" t="str">
        <f t="shared" ca="1" si="61"/>
        <v>ПТБД</v>
      </c>
      <c r="CW18" s="265" t="str">
        <f t="shared" ca="1" si="62"/>
        <v>ПТБД</v>
      </c>
      <c r="CX18" s="265" t="str">
        <f t="shared" ca="1" si="63"/>
        <v>ПТБД</v>
      </c>
      <c r="CY18" s="265" t="str">
        <f t="shared" ca="1" si="64"/>
        <v>ПТБД</v>
      </c>
      <c r="CZ18" s="265" t="str">
        <f t="shared" ca="1" si="65"/>
        <v>ПТБД</v>
      </c>
      <c r="DA18" s="265" t="str">
        <f t="shared" ca="1" si="66"/>
        <v>ПТБД</v>
      </c>
      <c r="DB18" s="265" t="str">
        <f t="shared" ca="1" si="67"/>
        <v>ПТБД</v>
      </c>
      <c r="DC18" s="266" t="str">
        <f t="shared" ca="1" si="68"/>
        <v>ПТБД</v>
      </c>
      <c r="DG18" s="264" t="str">
        <f t="shared" ca="1" si="69"/>
        <v/>
      </c>
      <c r="DH18" s="265" t="str">
        <f t="shared" ca="1" si="70"/>
        <v/>
      </c>
      <c r="DI18" s="265" t="str">
        <f t="shared" ca="1" si="71"/>
        <v/>
      </c>
      <c r="DJ18" s="265" t="str">
        <f t="shared" ca="1" si="72"/>
        <v/>
      </c>
      <c r="DK18" s="265" t="str">
        <f t="shared" ca="1" si="73"/>
        <v/>
      </c>
      <c r="DL18" s="265" t="str">
        <f t="shared" ca="1" si="74"/>
        <v/>
      </c>
      <c r="DM18" s="265" t="str">
        <f t="shared" ca="1" si="75"/>
        <v/>
      </c>
      <c r="DN18" s="266" t="str">
        <f t="shared" ca="1" si="76"/>
        <v/>
      </c>
      <c r="DP18" s="264" t="str">
        <f t="shared" ca="1" si="77"/>
        <v/>
      </c>
      <c r="DQ18" s="265" t="str">
        <f t="shared" ca="1" si="78"/>
        <v/>
      </c>
      <c r="DR18" s="265" t="str">
        <f t="shared" ca="1" si="79"/>
        <v/>
      </c>
      <c r="DS18" s="265" t="str">
        <f t="shared" ca="1" si="80"/>
        <v/>
      </c>
      <c r="DT18" s="265" t="str">
        <f t="shared" ca="1" si="81"/>
        <v/>
      </c>
      <c r="DU18" s="265" t="str">
        <f t="shared" ca="1" si="82"/>
        <v/>
      </c>
      <c r="DV18" s="265" t="str">
        <f t="shared" ca="1" si="83"/>
        <v/>
      </c>
      <c r="DW18" s="266" t="str">
        <f t="shared" ca="1" si="84"/>
        <v/>
      </c>
    </row>
    <row r="19" spans="2:127" hidden="1" outlineLevel="1" x14ac:dyDescent="0.25">
      <c r="B19" t="str">
        <f t="shared" ca="1" si="85"/>
        <v>ОК  08</v>
      </c>
      <c r="C19" t="str">
        <f t="shared" ca="1" si="6"/>
        <v>Переддипломна практика</v>
      </c>
      <c r="F19" t="str">
        <f t="shared" ca="1" si="106"/>
        <v/>
      </c>
      <c r="G19">
        <f t="shared" ca="1" si="107"/>
        <v>3</v>
      </c>
      <c r="H19" t="str">
        <f t="shared" ca="1" si="108"/>
        <v/>
      </c>
      <c r="I19" t="str">
        <f t="shared" ca="1" si="109"/>
        <v/>
      </c>
      <c r="K19">
        <f t="shared" ca="1" si="11"/>
        <v>0</v>
      </c>
      <c r="M19">
        <f t="shared" ca="1" si="12"/>
        <v>0</v>
      </c>
      <c r="N19">
        <f t="shared" ca="1" si="13"/>
        <v>6</v>
      </c>
      <c r="O19">
        <f t="shared" ca="1" si="14"/>
        <v>180</v>
      </c>
      <c r="P19">
        <f t="shared" ca="1" si="15"/>
        <v>0</v>
      </c>
      <c r="Q19" t="e">
        <f t="shared" ca="1" si="16"/>
        <v>#VALUE!</v>
      </c>
      <c r="R19" t="e">
        <f t="shared" ca="1" si="17"/>
        <v>#VALUE!</v>
      </c>
      <c r="S19" t="e">
        <f t="shared" ca="1" si="18"/>
        <v>#VALUE!</v>
      </c>
      <c r="T19" t="e">
        <f t="shared" ca="1" si="19"/>
        <v>#VALUE!</v>
      </c>
      <c r="V19">
        <f t="shared" ca="1" si="20"/>
        <v>180</v>
      </c>
      <c r="W19" t="e">
        <f t="shared" ca="1" si="86"/>
        <v>#VALUE!</v>
      </c>
      <c r="X19">
        <f t="shared" ca="1" si="110"/>
        <v>0</v>
      </c>
      <c r="Y19">
        <f t="shared" ca="1" si="87"/>
        <v>0</v>
      </c>
      <c r="Z19" t="e">
        <f t="shared" ca="1" si="88"/>
        <v>#VALUE!</v>
      </c>
      <c r="AA19">
        <f t="shared" ca="1" si="111"/>
        <v>0</v>
      </c>
      <c r="AB19">
        <f t="shared" ca="1" si="89"/>
        <v>0</v>
      </c>
      <c r="AC19" t="e">
        <f t="shared" ca="1" si="90"/>
        <v>#VALUE!</v>
      </c>
      <c r="AD19">
        <f t="shared" ca="1" si="112"/>
        <v>0</v>
      </c>
      <c r="AE19">
        <f t="shared" ca="1" si="91"/>
        <v>6</v>
      </c>
      <c r="AF19" t="e">
        <f t="shared" ca="1" si="92"/>
        <v>#VALUE!</v>
      </c>
      <c r="AG19">
        <f t="shared" ca="1" si="113"/>
        <v>0</v>
      </c>
      <c r="AH19">
        <f t="shared" ca="1" si="93"/>
        <v>0</v>
      </c>
      <c r="AI19" t="e">
        <f t="shared" ca="1" si="94"/>
        <v>#VALUE!</v>
      </c>
      <c r="AJ19">
        <f t="shared" ca="1" si="114"/>
        <v>0</v>
      </c>
      <c r="AK19">
        <f t="shared" ca="1" si="95"/>
        <v>0</v>
      </c>
      <c r="AL19" t="e">
        <f t="shared" ca="1" si="96"/>
        <v>#VALUE!</v>
      </c>
      <c r="AM19">
        <f t="shared" ca="1" si="115"/>
        <v>0</v>
      </c>
      <c r="AN19">
        <f t="shared" ca="1" si="97"/>
        <v>0</v>
      </c>
      <c r="AO19" t="e">
        <f t="shared" ca="1" si="98"/>
        <v>#VALUE!</v>
      </c>
      <c r="AP19">
        <f t="shared" ca="1" si="116"/>
        <v>0</v>
      </c>
      <c r="AQ19">
        <f t="shared" ca="1" si="99"/>
        <v>0</v>
      </c>
      <c r="AR19" t="e">
        <f t="shared" ca="1" si="100"/>
        <v>#VALUE!</v>
      </c>
      <c r="AS19">
        <f t="shared" ca="1" si="117"/>
        <v>0</v>
      </c>
      <c r="AT19">
        <f t="shared" ca="1" si="101"/>
        <v>0</v>
      </c>
      <c r="AU19" t="str">
        <f t="shared" ca="1" si="118"/>
        <v>ІТЕЗ</v>
      </c>
      <c r="AV19">
        <f t="shared" ca="1" si="102"/>
        <v>0</v>
      </c>
      <c r="AW19">
        <f t="shared" ca="1" si="130"/>
        <v>0</v>
      </c>
      <c r="AX19">
        <f t="shared" ca="1" si="131"/>
        <v>0</v>
      </c>
      <c r="AY19">
        <f t="shared" ca="1" si="132"/>
        <v>0</v>
      </c>
      <c r="AZ19">
        <f t="shared" ca="1" si="133"/>
        <v>0</v>
      </c>
      <c r="BC19">
        <f ca="1">IF(BD19="","",COUNTIF($BD$10:BD19,BD19))</f>
        <v>8</v>
      </c>
      <c r="BD19" t="str">
        <f t="shared" ca="1" si="126"/>
        <v>ОК</v>
      </c>
      <c r="BE19" t="str">
        <f t="shared" ca="1" si="123"/>
        <v>ВК</v>
      </c>
      <c r="BF19">
        <f ca="1">IF(BK19="","",COUNTIF($BJ$10:$BJ$99,"&lt;"&amp;BJ19)+COUNTIF($BJ$10:BJ19,"="&amp;BJ19))</f>
        <v>16</v>
      </c>
      <c r="BG19">
        <f t="shared" ca="1" si="127"/>
        <v>9</v>
      </c>
      <c r="BH19">
        <f t="shared" ca="1" si="128"/>
        <v>9</v>
      </c>
      <c r="BI19" t="str">
        <f t="shared" ca="1" si="129"/>
        <v>Переддипломна практика</v>
      </c>
      <c r="BJ19">
        <f t="shared" ca="1" si="124"/>
        <v>3</v>
      </c>
      <c r="BK19" t="str">
        <f ca="1">Lists!AE14</f>
        <v>Дисципліна з Г-каталога 03</v>
      </c>
      <c r="BL19" s="264">
        <f t="shared" ca="1" si="125"/>
        <v>2</v>
      </c>
      <c r="BO19">
        <f t="shared" ca="1" si="119"/>
        <v>1</v>
      </c>
      <c r="BP19" s="264">
        <f t="shared" ca="1" si="105"/>
        <v>22</v>
      </c>
      <c r="BQ19" s="265" t="str">
        <f t="shared" ca="1" si="120"/>
        <v/>
      </c>
      <c r="BR19" s="265" t="str">
        <f t="shared" ca="1" si="120"/>
        <v/>
      </c>
      <c r="BS19" s="265" t="str">
        <f t="shared" ca="1" si="120"/>
        <v/>
      </c>
      <c r="BT19" s="265" t="str">
        <f t="shared" ca="1" si="120"/>
        <v/>
      </c>
      <c r="BU19" s="265" t="str">
        <f t="shared" ca="1" si="120"/>
        <v/>
      </c>
      <c r="BV19" s="265" t="str">
        <f t="shared" ca="1" si="120"/>
        <v/>
      </c>
      <c r="BW19" s="266" t="str">
        <f t="shared" ca="1" si="120"/>
        <v/>
      </c>
      <c r="BY19" s="264" t="str">
        <f t="shared" ca="1" si="122"/>
        <v/>
      </c>
      <c r="BZ19" s="265" t="str">
        <f t="shared" ca="1" si="46"/>
        <v/>
      </c>
      <c r="CA19" s="265" t="str">
        <f t="shared" ca="1" si="47"/>
        <v/>
      </c>
      <c r="CB19" s="265" t="str">
        <f t="shared" ca="1" si="48"/>
        <v/>
      </c>
      <c r="CC19" s="265" t="str">
        <f t="shared" ca="1" si="49"/>
        <v/>
      </c>
      <c r="CD19" s="265" t="str">
        <f t="shared" ca="1" si="50"/>
        <v/>
      </c>
      <c r="CE19" s="265" t="str">
        <f t="shared" ca="1" si="51"/>
        <v/>
      </c>
      <c r="CF19" s="266" t="str">
        <f t="shared" ca="1" si="52"/>
        <v/>
      </c>
      <c r="CH19" s="264">
        <f t="shared" ca="1" si="53"/>
        <v>3</v>
      </c>
      <c r="CI19" s="265">
        <f t="shared" ca="1" si="54"/>
        <v>3</v>
      </c>
      <c r="CJ19" s="265">
        <f t="shared" ca="1" si="55"/>
        <v>3</v>
      </c>
      <c r="CK19" s="265">
        <f t="shared" ca="1" si="56"/>
        <v>3</v>
      </c>
      <c r="CL19" s="265">
        <f t="shared" ca="1" si="57"/>
        <v>3</v>
      </c>
      <c r="CM19" s="265">
        <f t="shared" ca="1" si="58"/>
        <v>3</v>
      </c>
      <c r="CN19" s="265">
        <f t="shared" ca="1" si="59"/>
        <v>3</v>
      </c>
      <c r="CO19" s="266">
        <f t="shared" ca="1" si="60"/>
        <v>3</v>
      </c>
      <c r="CV19" s="264" t="str">
        <f t="shared" ca="1" si="61"/>
        <v>ІТЕЗ</v>
      </c>
      <c r="CW19" s="265" t="str">
        <f t="shared" ca="1" si="62"/>
        <v>ІТЕЗ</v>
      </c>
      <c r="CX19" s="265" t="str">
        <f t="shared" ca="1" si="63"/>
        <v>ІТЕЗ</v>
      </c>
      <c r="CY19" s="265" t="str">
        <f t="shared" ca="1" si="64"/>
        <v>ІТЕЗ</v>
      </c>
      <c r="CZ19" s="265" t="str">
        <f t="shared" ca="1" si="65"/>
        <v>ІТЕЗ</v>
      </c>
      <c r="DA19" s="265" t="str">
        <f t="shared" ca="1" si="66"/>
        <v>ІТЕЗ</v>
      </c>
      <c r="DB19" s="265" t="str">
        <f t="shared" ca="1" si="67"/>
        <v>ІТЕЗ</v>
      </c>
      <c r="DC19" s="266" t="str">
        <f t="shared" ca="1" si="68"/>
        <v>ІТЕЗ</v>
      </c>
      <c r="DG19" s="264" t="str">
        <f t="shared" ca="1" si="69"/>
        <v/>
      </c>
      <c r="DH19" s="265" t="str">
        <f t="shared" ca="1" si="70"/>
        <v/>
      </c>
      <c r="DI19" s="265" t="str">
        <f t="shared" ca="1" si="71"/>
        <v/>
      </c>
      <c r="DJ19" s="265" t="str">
        <f t="shared" ca="1" si="72"/>
        <v/>
      </c>
      <c r="DK19" s="265" t="str">
        <f t="shared" ca="1" si="73"/>
        <v/>
      </c>
      <c r="DL19" s="265" t="str">
        <f t="shared" ca="1" si="74"/>
        <v/>
      </c>
      <c r="DM19" s="265" t="str">
        <f t="shared" ca="1" si="75"/>
        <v/>
      </c>
      <c r="DN19" s="266" t="str">
        <f t="shared" ca="1" si="76"/>
        <v/>
      </c>
      <c r="DP19" s="264" t="str">
        <f t="shared" ca="1" si="77"/>
        <v/>
      </c>
      <c r="DQ19" s="265" t="str">
        <f t="shared" ca="1" si="78"/>
        <v/>
      </c>
      <c r="DR19" s="265" t="str">
        <f t="shared" ca="1" si="79"/>
        <v/>
      </c>
      <c r="DS19" s="265" t="str">
        <f t="shared" ca="1" si="80"/>
        <v/>
      </c>
      <c r="DT19" s="265" t="str">
        <f t="shared" ca="1" si="81"/>
        <v/>
      </c>
      <c r="DU19" s="265" t="str">
        <f t="shared" ca="1" si="82"/>
        <v/>
      </c>
      <c r="DV19" s="265" t="str">
        <f t="shared" ca="1" si="83"/>
        <v/>
      </c>
      <c r="DW19" s="266" t="str">
        <f t="shared" ca="1" si="84"/>
        <v/>
      </c>
    </row>
    <row r="20" spans="2:127" hidden="1" outlineLevel="1" x14ac:dyDescent="0.25">
      <c r="B20" t="str">
        <f t="shared" ca="1" si="85"/>
        <v>ОК  09</v>
      </c>
      <c r="C20" t="str">
        <f t="shared" ca="1" si="6"/>
        <v>Сучасні інформаційні технології в проєктуванні та виробництві РЕЗ</v>
      </c>
      <c r="F20" t="str">
        <f t="shared" ca="1" si="106"/>
        <v/>
      </c>
      <c r="G20">
        <f t="shared" ca="1" si="107"/>
        <v>1</v>
      </c>
      <c r="H20">
        <f t="shared" ca="1" si="108"/>
        <v>1</v>
      </c>
      <c r="I20" t="str">
        <f t="shared" ca="1" si="109"/>
        <v/>
      </c>
      <c r="K20">
        <f t="shared" ca="1" si="11"/>
        <v>0</v>
      </c>
      <c r="M20">
        <f t="shared" ca="1" si="12"/>
        <v>0</v>
      </c>
      <c r="N20">
        <f t="shared" ca="1" si="13"/>
        <v>5.5</v>
      </c>
      <c r="O20">
        <f t="shared" ca="1" si="14"/>
        <v>165</v>
      </c>
      <c r="P20">
        <f t="shared" ca="1" si="15"/>
        <v>45</v>
      </c>
      <c r="Q20">
        <f t="shared" ca="1" si="16"/>
        <v>15</v>
      </c>
      <c r="R20">
        <f t="shared" ca="1" si="17"/>
        <v>0</v>
      </c>
      <c r="S20">
        <f t="shared" ca="1" si="18"/>
        <v>30</v>
      </c>
      <c r="T20">
        <f t="shared" ca="1" si="19"/>
        <v>0</v>
      </c>
      <c r="V20">
        <f t="shared" ca="1" si="20"/>
        <v>120</v>
      </c>
      <c r="W20" t="e">
        <f t="shared" ca="1" si="86"/>
        <v>#VALUE!</v>
      </c>
      <c r="X20">
        <f t="shared" ca="1" si="110"/>
        <v>10</v>
      </c>
      <c r="Y20">
        <f t="shared" ca="1" si="87"/>
        <v>5.5</v>
      </c>
      <c r="Z20" t="e">
        <f t="shared" ca="1" si="88"/>
        <v>#VALUE!</v>
      </c>
      <c r="AA20">
        <f t="shared" ca="1" si="111"/>
        <v>0</v>
      </c>
      <c r="AB20">
        <f t="shared" ca="1" si="89"/>
        <v>0</v>
      </c>
      <c r="AC20" t="e">
        <f t="shared" ca="1" si="90"/>
        <v>#VALUE!</v>
      </c>
      <c r="AD20">
        <f t="shared" ca="1" si="112"/>
        <v>0</v>
      </c>
      <c r="AE20">
        <f t="shared" ca="1" si="91"/>
        <v>0</v>
      </c>
      <c r="AF20" t="e">
        <f t="shared" ca="1" si="92"/>
        <v>#VALUE!</v>
      </c>
      <c r="AG20">
        <f t="shared" ca="1" si="113"/>
        <v>0</v>
      </c>
      <c r="AH20">
        <f t="shared" ca="1" si="93"/>
        <v>0</v>
      </c>
      <c r="AI20" t="e">
        <f t="shared" ca="1" si="94"/>
        <v>#VALUE!</v>
      </c>
      <c r="AJ20">
        <f t="shared" ca="1" si="114"/>
        <v>0</v>
      </c>
      <c r="AK20">
        <f t="shared" ca="1" si="95"/>
        <v>0</v>
      </c>
      <c r="AL20" t="e">
        <f t="shared" ca="1" si="96"/>
        <v>#VALUE!</v>
      </c>
      <c r="AM20">
        <f t="shared" ca="1" si="115"/>
        <v>0</v>
      </c>
      <c r="AN20">
        <f t="shared" ca="1" si="97"/>
        <v>0</v>
      </c>
      <c r="AO20" t="e">
        <f t="shared" ca="1" si="98"/>
        <v>#VALUE!</v>
      </c>
      <c r="AP20">
        <f t="shared" ca="1" si="116"/>
        <v>0</v>
      </c>
      <c r="AQ20">
        <f t="shared" ca="1" si="99"/>
        <v>0</v>
      </c>
      <c r="AR20" t="e">
        <f t="shared" ca="1" si="100"/>
        <v>#VALUE!</v>
      </c>
      <c r="AS20">
        <f t="shared" ca="1" si="117"/>
        <v>0</v>
      </c>
      <c r="AT20">
        <f t="shared" ca="1" si="101"/>
        <v>0</v>
      </c>
      <c r="AU20" t="str">
        <f t="shared" ca="1" si="118"/>
        <v>ІТЕЗ</v>
      </c>
      <c r="AV20">
        <f t="shared" ca="1" si="102"/>
        <v>10</v>
      </c>
      <c r="AW20">
        <f t="shared" ca="1" si="130"/>
        <v>4</v>
      </c>
      <c r="AX20">
        <f t="shared" ca="1" si="131"/>
        <v>0</v>
      </c>
      <c r="AY20">
        <f t="shared" ca="1" si="132"/>
        <v>6</v>
      </c>
      <c r="AZ20">
        <f t="shared" ca="1" si="133"/>
        <v>0</v>
      </c>
      <c r="BC20">
        <f ca="1">IF(BD20="","",COUNTIF($BD$10:BD20,BD20))</f>
        <v>9</v>
      </c>
      <c r="BD20" t="str">
        <f t="shared" ca="1" si="126"/>
        <v>ОК</v>
      </c>
      <c r="BE20" t="str">
        <f t="shared" ca="1" si="123"/>
        <v>ВК</v>
      </c>
      <c r="BF20">
        <f ca="1">IF(BK20="","",COUNTIF($BJ$10:$BJ$99,"&lt;"&amp;BJ20)+COUNTIF($BJ$10:BJ20,"="&amp;BJ20))</f>
        <v>17</v>
      </c>
      <c r="BG20">
        <f t="shared" ca="1" si="127"/>
        <v>10</v>
      </c>
      <c r="BH20">
        <f t="shared" ca="1" si="128"/>
        <v>10</v>
      </c>
      <c r="BI20" t="str">
        <f t="shared" ca="1" si="129"/>
        <v>Сучасні інформаційні технології в проєктуванні та виробництві РЕЗ</v>
      </c>
      <c r="BJ20">
        <f t="shared" ca="1" si="124"/>
        <v>3</v>
      </c>
      <c r="BK20" t="str">
        <f ca="1">Lists!AE15</f>
        <v>Дисципліна з Г-каталога 04</v>
      </c>
      <c r="BL20" s="264">
        <f t="shared" ca="1" si="125"/>
        <v>18</v>
      </c>
      <c r="BO20">
        <f t="shared" ca="1" si="119"/>
        <v>2</v>
      </c>
      <c r="BP20" s="264">
        <f t="shared" ca="1" si="105"/>
        <v>5</v>
      </c>
      <c r="BQ20" s="265">
        <f t="shared" ca="1" si="120"/>
        <v>6</v>
      </c>
      <c r="BR20" s="265" t="str">
        <f t="shared" ca="1" si="120"/>
        <v/>
      </c>
      <c r="BS20" s="265" t="str">
        <f t="shared" ca="1" si="120"/>
        <v/>
      </c>
      <c r="BT20" s="265" t="str">
        <f t="shared" ca="1" si="120"/>
        <v/>
      </c>
      <c r="BU20" s="265" t="str">
        <f t="shared" ca="1" si="120"/>
        <v/>
      </c>
      <c r="BV20" s="265" t="str">
        <f t="shared" ca="1" si="120"/>
        <v/>
      </c>
      <c r="BW20" s="266" t="str">
        <f t="shared" ca="1" si="120"/>
        <v/>
      </c>
      <c r="BY20" s="264" t="str">
        <f t="shared" ca="1" si="122"/>
        <v/>
      </c>
      <c r="BZ20" s="265" t="str">
        <f t="shared" ca="1" si="46"/>
        <v/>
      </c>
      <c r="CA20" s="265" t="str">
        <f t="shared" ca="1" si="47"/>
        <v/>
      </c>
      <c r="CB20" s="265" t="str">
        <f t="shared" ca="1" si="48"/>
        <v/>
      </c>
      <c r="CC20" s="265" t="str">
        <f t="shared" ca="1" si="49"/>
        <v/>
      </c>
      <c r="CD20" s="265" t="str">
        <f t="shared" ca="1" si="50"/>
        <v/>
      </c>
      <c r="CE20" s="265" t="str">
        <f t="shared" ca="1" si="51"/>
        <v/>
      </c>
      <c r="CF20" s="266" t="str">
        <f t="shared" ca="1" si="52"/>
        <v/>
      </c>
      <c r="CH20" s="264">
        <f t="shared" ca="1" si="53"/>
        <v>1</v>
      </c>
      <c r="CI20" s="265">
        <f t="shared" ca="1" si="54"/>
        <v>1</v>
      </c>
      <c r="CJ20" s="265">
        <f t="shared" ca="1" si="55"/>
        <v>1</v>
      </c>
      <c r="CK20" s="265">
        <f t="shared" ca="1" si="56"/>
        <v>1</v>
      </c>
      <c r="CL20" s="265">
        <f t="shared" ca="1" si="57"/>
        <v>1</v>
      </c>
      <c r="CM20" s="265">
        <f t="shared" ca="1" si="58"/>
        <v>1</v>
      </c>
      <c r="CN20" s="265">
        <f t="shared" ca="1" si="59"/>
        <v>1</v>
      </c>
      <c r="CO20" s="266">
        <f t="shared" ca="1" si="60"/>
        <v>1</v>
      </c>
      <c r="CV20" s="264" t="str">
        <f t="shared" ca="1" si="61"/>
        <v>ІТЕЗ</v>
      </c>
      <c r="CW20" s="265" t="str">
        <f t="shared" ca="1" si="62"/>
        <v>ІТЕЗ</v>
      </c>
      <c r="CX20" s="265" t="str">
        <f t="shared" ca="1" si="63"/>
        <v>ІТЕЗ</v>
      </c>
      <c r="CY20" s="265" t="str">
        <f t="shared" ca="1" si="64"/>
        <v>ІТЕЗ</v>
      </c>
      <c r="CZ20" s="265" t="str">
        <f t="shared" ca="1" si="65"/>
        <v>ІТЕЗ</v>
      </c>
      <c r="DA20" s="265" t="str">
        <f t="shared" ca="1" si="66"/>
        <v>ІТЕЗ</v>
      </c>
      <c r="DB20" s="265" t="str">
        <f t="shared" ca="1" si="67"/>
        <v>ІТЕЗ</v>
      </c>
      <c r="DC20" s="266" t="str">
        <f t="shared" ca="1" si="68"/>
        <v>ІТЕЗ</v>
      </c>
      <c r="DG20" s="264" t="str">
        <f t="shared" ca="1" si="69"/>
        <v/>
      </c>
      <c r="DH20" s="265">
        <f t="shared" ca="1" si="70"/>
        <v>1</v>
      </c>
      <c r="DI20" s="265">
        <f t="shared" ca="1" si="71"/>
        <v>1</v>
      </c>
      <c r="DJ20" s="265">
        <f t="shared" ca="1" si="72"/>
        <v>1</v>
      </c>
      <c r="DK20" s="265">
        <f t="shared" ca="1" si="73"/>
        <v>1</v>
      </c>
      <c r="DL20" s="265">
        <f t="shared" ca="1" si="74"/>
        <v>1</v>
      </c>
      <c r="DM20" s="265">
        <f t="shared" ca="1" si="75"/>
        <v>1</v>
      </c>
      <c r="DN20" s="266">
        <f t="shared" ca="1" si="76"/>
        <v>1</v>
      </c>
      <c r="DP20" s="264" t="str">
        <f t="shared" ca="1" si="77"/>
        <v/>
      </c>
      <c r="DQ20" s="265" t="str">
        <f t="shared" ca="1" si="78"/>
        <v/>
      </c>
      <c r="DR20" s="265" t="str">
        <f t="shared" ca="1" si="79"/>
        <v/>
      </c>
      <c r="DS20" s="265" t="str">
        <f t="shared" ca="1" si="80"/>
        <v/>
      </c>
      <c r="DT20" s="265" t="str">
        <f t="shared" ca="1" si="81"/>
        <v/>
      </c>
      <c r="DU20" s="265" t="str">
        <f t="shared" ca="1" si="82"/>
        <v/>
      </c>
      <c r="DV20" s="265" t="str">
        <f t="shared" ca="1" si="83"/>
        <v/>
      </c>
      <c r="DW20" s="266" t="str">
        <f t="shared" ca="1" si="84"/>
        <v/>
      </c>
    </row>
    <row r="21" spans="2:127" hidden="1" outlineLevel="1" x14ac:dyDescent="0.25">
      <c r="B21" t="str">
        <f t="shared" ca="1" si="85"/>
        <v>ОК  10</v>
      </c>
      <c r="C21" t="str">
        <f t="shared" ca="1" si="6"/>
        <v>Цивільний захист і охорона праці в галузі / Безпека праці на підприємствах в установах і організаціях та цивільна безпека / Захист населення, територій, довкілля та виробнича безпека</v>
      </c>
      <c r="F21" t="str">
        <f t="shared" ca="1" si="106"/>
        <v/>
      </c>
      <c r="G21">
        <f t="shared" ca="1" si="107"/>
        <v>2</v>
      </c>
      <c r="H21" t="str">
        <f t="shared" ca="1" si="108"/>
        <v/>
      </c>
      <c r="I21" t="str">
        <f t="shared" ca="1" si="109"/>
        <v/>
      </c>
      <c r="K21">
        <f t="shared" ca="1" si="11"/>
        <v>0</v>
      </c>
      <c r="M21">
        <f t="shared" ca="1" si="12"/>
        <v>0</v>
      </c>
      <c r="N21">
        <f t="shared" ca="1" si="13"/>
        <v>3</v>
      </c>
      <c r="O21">
        <f t="shared" ca="1" si="14"/>
        <v>90</v>
      </c>
      <c r="P21">
        <f t="shared" ca="1" si="15"/>
        <v>45</v>
      </c>
      <c r="Q21">
        <f t="shared" ca="1" si="16"/>
        <v>30</v>
      </c>
      <c r="R21">
        <f t="shared" ca="1" si="17"/>
        <v>0</v>
      </c>
      <c r="S21">
        <f t="shared" ca="1" si="18"/>
        <v>15</v>
      </c>
      <c r="T21">
        <f t="shared" ca="1" si="19"/>
        <v>0</v>
      </c>
      <c r="V21">
        <f t="shared" ca="1" si="20"/>
        <v>45</v>
      </c>
      <c r="W21" t="e">
        <f t="shared" ca="1" si="86"/>
        <v>#VALUE!</v>
      </c>
      <c r="X21">
        <f t="shared" ca="1" si="110"/>
        <v>0</v>
      </c>
      <c r="Y21">
        <f t="shared" ca="1" si="87"/>
        <v>0</v>
      </c>
      <c r="Z21" t="e">
        <f t="shared" ca="1" si="88"/>
        <v>#VALUE!</v>
      </c>
      <c r="AA21">
        <f t="shared" ca="1" si="111"/>
        <v>8</v>
      </c>
      <c r="AB21">
        <f t="shared" ca="1" si="89"/>
        <v>3</v>
      </c>
      <c r="AC21" t="e">
        <f t="shared" ca="1" si="90"/>
        <v>#VALUE!</v>
      </c>
      <c r="AD21">
        <f t="shared" ca="1" si="112"/>
        <v>0</v>
      </c>
      <c r="AE21">
        <f t="shared" ca="1" si="91"/>
        <v>0</v>
      </c>
      <c r="AF21" t="e">
        <f t="shared" ca="1" si="92"/>
        <v>#VALUE!</v>
      </c>
      <c r="AG21">
        <f t="shared" ca="1" si="113"/>
        <v>0</v>
      </c>
      <c r="AH21">
        <f t="shared" ca="1" si="93"/>
        <v>0</v>
      </c>
      <c r="AI21" t="e">
        <f t="shared" ca="1" si="94"/>
        <v>#VALUE!</v>
      </c>
      <c r="AJ21">
        <f t="shared" ca="1" si="114"/>
        <v>0</v>
      </c>
      <c r="AK21">
        <f t="shared" ca="1" si="95"/>
        <v>0</v>
      </c>
      <c r="AL21" t="e">
        <f t="shared" ca="1" si="96"/>
        <v>#VALUE!</v>
      </c>
      <c r="AM21">
        <f t="shared" ca="1" si="115"/>
        <v>0</v>
      </c>
      <c r="AN21">
        <f t="shared" ca="1" si="97"/>
        <v>0</v>
      </c>
      <c r="AO21" t="e">
        <f t="shared" ca="1" si="98"/>
        <v>#VALUE!</v>
      </c>
      <c r="AP21">
        <f t="shared" ca="1" si="116"/>
        <v>0</v>
      </c>
      <c r="AQ21">
        <f t="shared" ca="1" si="99"/>
        <v>0</v>
      </c>
      <c r="AR21" t="e">
        <f t="shared" ca="1" si="100"/>
        <v>#VALUE!</v>
      </c>
      <c r="AS21">
        <f t="shared" ca="1" si="117"/>
        <v>0</v>
      </c>
      <c r="AT21">
        <f t="shared" ca="1" si="101"/>
        <v>0</v>
      </c>
      <c r="AU21" t="str">
        <f t="shared" ca="1" si="118"/>
        <v>ОПНС</v>
      </c>
      <c r="AV21">
        <f t="shared" ca="1" si="102"/>
        <v>8</v>
      </c>
      <c r="AW21">
        <f t="shared" ca="1" si="130"/>
        <v>6</v>
      </c>
      <c r="AX21">
        <f t="shared" ca="1" si="131"/>
        <v>0</v>
      </c>
      <c r="AY21">
        <f t="shared" ca="1" si="132"/>
        <v>2</v>
      </c>
      <c r="AZ21">
        <f t="shared" ca="1" si="133"/>
        <v>0</v>
      </c>
      <c r="BC21">
        <f ca="1">IF(BD21="","",COUNTIF($BD$10:BD21,BD21))</f>
        <v>10</v>
      </c>
      <c r="BD21" t="str">
        <f t="shared" ca="1" si="126"/>
        <v>ОК</v>
      </c>
      <c r="BE21" t="str">
        <f t="shared" ca="1" si="123"/>
        <v>ВК</v>
      </c>
      <c r="BF21">
        <f ca="1">IF(BK21="","",COUNTIF($BJ$10:$BJ$99,"&lt;"&amp;BJ21)+COUNTIF($BJ$10:BJ21,"="&amp;BJ21))</f>
        <v>18</v>
      </c>
      <c r="BG21">
        <f t="shared" ca="1" si="127"/>
        <v>11</v>
      </c>
      <c r="BH21">
        <f t="shared" ca="1" si="128"/>
        <v>11</v>
      </c>
      <c r="BI21" t="str">
        <f t="shared" ca="1" si="129"/>
        <v>Цивільний захист і охорона праці в галузі / Безпека праці на підприємствах в установах і організаціях та цивільна безпека / Захист населення, територій, довкілля та виробнича безпека</v>
      </c>
      <c r="BJ21">
        <f t="shared" ca="1" si="124"/>
        <v>3</v>
      </c>
      <c r="BK21" t="str">
        <f ca="1">Lists!AE16</f>
        <v>Дисципліна з Г-каталога 05</v>
      </c>
      <c r="BL21" s="264">
        <f t="shared" ca="1" si="125"/>
        <v>19</v>
      </c>
      <c r="BO21">
        <f t="shared" ca="1" si="119"/>
        <v>1</v>
      </c>
      <c r="BP21" s="264">
        <f t="shared" ca="1" si="105"/>
        <v>17</v>
      </c>
      <c r="BQ21" s="265" t="str">
        <f t="shared" ca="1" si="120"/>
        <v/>
      </c>
      <c r="BR21" s="265" t="str">
        <f t="shared" ca="1" si="120"/>
        <v/>
      </c>
      <c r="BS21" s="265" t="str">
        <f t="shared" ca="1" si="120"/>
        <v/>
      </c>
      <c r="BT21" s="265" t="str">
        <f t="shared" ca="1" si="120"/>
        <v/>
      </c>
      <c r="BU21" s="265" t="str">
        <f t="shared" ca="1" si="120"/>
        <v/>
      </c>
      <c r="BV21" s="265" t="str">
        <f t="shared" ca="1" si="120"/>
        <v/>
      </c>
      <c r="BW21" s="266" t="str">
        <f t="shared" ca="1" si="120"/>
        <v/>
      </c>
      <c r="BY21" s="264" t="str">
        <f t="shared" ca="1" si="122"/>
        <v/>
      </c>
      <c r="BZ21" s="265" t="str">
        <f t="shared" ca="1" si="46"/>
        <v/>
      </c>
      <c r="CA21" s="265" t="str">
        <f t="shared" ca="1" si="47"/>
        <v/>
      </c>
      <c r="CB21" s="265" t="str">
        <f t="shared" ca="1" si="48"/>
        <v/>
      </c>
      <c r="CC21" s="265" t="str">
        <f t="shared" ca="1" si="49"/>
        <v/>
      </c>
      <c r="CD21" s="265" t="str">
        <f t="shared" ca="1" si="50"/>
        <v/>
      </c>
      <c r="CE21" s="265" t="str">
        <f t="shared" ca="1" si="51"/>
        <v/>
      </c>
      <c r="CF21" s="266" t="str">
        <f t="shared" ca="1" si="52"/>
        <v/>
      </c>
      <c r="CH21" s="264">
        <f t="shared" ca="1" si="53"/>
        <v>2</v>
      </c>
      <c r="CI21" s="265">
        <f t="shared" ca="1" si="54"/>
        <v>2</v>
      </c>
      <c r="CJ21" s="265">
        <f t="shared" ca="1" si="55"/>
        <v>2</v>
      </c>
      <c r="CK21" s="265">
        <f t="shared" ca="1" si="56"/>
        <v>2</v>
      </c>
      <c r="CL21" s="265">
        <f t="shared" ca="1" si="57"/>
        <v>2</v>
      </c>
      <c r="CM21" s="265">
        <f t="shared" ca="1" si="58"/>
        <v>2</v>
      </c>
      <c r="CN21" s="265">
        <f t="shared" ca="1" si="59"/>
        <v>2</v>
      </c>
      <c r="CO21" s="266">
        <f t="shared" ca="1" si="60"/>
        <v>2</v>
      </c>
      <c r="CV21" s="264" t="str">
        <f t="shared" ca="1" si="61"/>
        <v>ОПНС</v>
      </c>
      <c r="CW21" s="265" t="str">
        <f t="shared" ca="1" si="62"/>
        <v>ОПНС</v>
      </c>
      <c r="CX21" s="265" t="str">
        <f t="shared" ca="1" si="63"/>
        <v>ОПНС</v>
      </c>
      <c r="CY21" s="265" t="str">
        <f t="shared" ca="1" si="64"/>
        <v>ОПНС</v>
      </c>
      <c r="CZ21" s="265" t="str">
        <f t="shared" ca="1" si="65"/>
        <v>ОПНС</v>
      </c>
      <c r="DA21" s="265" t="str">
        <f t="shared" ca="1" si="66"/>
        <v>ОПНС</v>
      </c>
      <c r="DB21" s="265" t="str">
        <f t="shared" ca="1" si="67"/>
        <v>ОПНС</v>
      </c>
      <c r="DC21" s="266" t="str">
        <f t="shared" ca="1" si="68"/>
        <v>ОПНС</v>
      </c>
      <c r="DG21" s="264" t="str">
        <f t="shared" ca="1" si="69"/>
        <v/>
      </c>
      <c r="DH21" s="265" t="str">
        <f t="shared" ca="1" si="70"/>
        <v/>
      </c>
      <c r="DI21" s="265" t="str">
        <f t="shared" ca="1" si="71"/>
        <v/>
      </c>
      <c r="DJ21" s="265" t="str">
        <f t="shared" ca="1" si="72"/>
        <v/>
      </c>
      <c r="DK21" s="265" t="str">
        <f t="shared" ca="1" si="73"/>
        <v/>
      </c>
      <c r="DL21" s="265" t="str">
        <f t="shared" ca="1" si="74"/>
        <v/>
      </c>
      <c r="DM21" s="265" t="str">
        <f t="shared" ca="1" si="75"/>
        <v/>
      </c>
      <c r="DN21" s="266" t="str">
        <f t="shared" ca="1" si="76"/>
        <v/>
      </c>
      <c r="DP21" s="264" t="str">
        <f t="shared" ca="1" si="77"/>
        <v/>
      </c>
      <c r="DQ21" s="265" t="str">
        <f t="shared" ca="1" si="78"/>
        <v/>
      </c>
      <c r="DR21" s="265" t="str">
        <f t="shared" ca="1" si="79"/>
        <v/>
      </c>
      <c r="DS21" s="265" t="str">
        <f t="shared" ca="1" si="80"/>
        <v/>
      </c>
      <c r="DT21" s="265" t="str">
        <f t="shared" ca="1" si="81"/>
        <v/>
      </c>
      <c r="DU21" s="265" t="str">
        <f t="shared" ca="1" si="82"/>
        <v/>
      </c>
      <c r="DV21" s="265" t="str">
        <f t="shared" ca="1" si="83"/>
        <v/>
      </c>
      <c r="DW21" s="266" t="str">
        <f t="shared" ca="1" si="84"/>
        <v/>
      </c>
    </row>
    <row r="22" spans="2:127" hidden="1" outlineLevel="1" x14ac:dyDescent="0.25">
      <c r="B22" t="str">
        <f t="shared" ca="1" si="85"/>
        <v/>
      </c>
      <c r="C22" t="str">
        <f t="shared" ca="1" si="6"/>
        <v xml:space="preserve">  Всього за НОРМАТИВНОЮ ЧАСТИНОЮ</v>
      </c>
      <c r="F22" t="str">
        <f t="shared" ca="1" si="106"/>
        <v/>
      </c>
      <c r="G22" t="str">
        <f t="shared" ca="1" si="107"/>
        <v/>
      </c>
      <c r="H22" t="str">
        <f t="shared" ca="1" si="108"/>
        <v/>
      </c>
      <c r="I22" t="str">
        <f t="shared" ca="1" si="109"/>
        <v/>
      </c>
      <c r="K22">
        <f t="shared" ca="1" si="11"/>
        <v>0</v>
      </c>
      <c r="M22">
        <f t="shared" ca="1" si="12"/>
        <v>0</v>
      </c>
      <c r="N22">
        <f t="shared" ca="1" si="13"/>
        <v>65</v>
      </c>
      <c r="O22">
        <f t="shared" ca="1" si="14"/>
        <v>1950</v>
      </c>
      <c r="P22">
        <f t="shared" ca="1" si="15"/>
        <v>390</v>
      </c>
      <c r="Q22" t="e">
        <f t="shared" ca="1" si="16"/>
        <v>#VALUE!</v>
      </c>
      <c r="R22" t="e">
        <f t="shared" ca="1" si="17"/>
        <v>#VALUE!</v>
      </c>
      <c r="S22" t="e">
        <f t="shared" ca="1" si="18"/>
        <v>#VALUE!</v>
      </c>
      <c r="T22" t="e">
        <f t="shared" ca="1" si="19"/>
        <v>#VALUE!</v>
      </c>
      <c r="V22">
        <f t="shared" ca="1" si="20"/>
        <v>1560</v>
      </c>
      <c r="W22" t="e">
        <f t="shared" ca="1" si="86"/>
        <v>#VALUE!</v>
      </c>
      <c r="X22" t="e">
        <f t="shared" ca="1" si="110"/>
        <v>#VALUE!</v>
      </c>
      <c r="Y22">
        <f t="shared" ca="1" si="87"/>
        <v>18</v>
      </c>
      <c r="Z22" t="e">
        <f t="shared" ca="1" si="88"/>
        <v>#VALUE!</v>
      </c>
      <c r="AA22" t="e">
        <f t="shared" ca="1" si="111"/>
        <v>#VALUE!</v>
      </c>
      <c r="AB22">
        <f t="shared" ca="1" si="89"/>
        <v>17</v>
      </c>
      <c r="AC22" t="e">
        <f t="shared" ca="1" si="90"/>
        <v>#VALUE!</v>
      </c>
      <c r="AD22" t="e">
        <f t="shared" ca="1" si="112"/>
        <v>#VALUE!</v>
      </c>
      <c r="AE22">
        <f t="shared" ca="1" si="91"/>
        <v>30</v>
      </c>
      <c r="AF22" t="e">
        <f t="shared" ca="1" si="92"/>
        <v>#VALUE!</v>
      </c>
      <c r="AG22" t="e">
        <f t="shared" ca="1" si="113"/>
        <v>#VALUE!</v>
      </c>
      <c r="AH22">
        <f t="shared" ca="1" si="93"/>
        <v>0</v>
      </c>
      <c r="AI22" t="e">
        <f t="shared" ca="1" si="94"/>
        <v>#VALUE!</v>
      </c>
      <c r="AJ22" t="e">
        <f t="shared" ca="1" si="114"/>
        <v>#VALUE!</v>
      </c>
      <c r="AK22">
        <f t="shared" ca="1" si="95"/>
        <v>0</v>
      </c>
      <c r="AL22" t="e">
        <f t="shared" ca="1" si="96"/>
        <v>#VALUE!</v>
      </c>
      <c r="AM22" t="e">
        <f t="shared" ca="1" si="115"/>
        <v>#VALUE!</v>
      </c>
      <c r="AN22">
        <f t="shared" ca="1" si="97"/>
        <v>0</v>
      </c>
      <c r="AO22" t="e">
        <f t="shared" ca="1" si="98"/>
        <v>#VALUE!</v>
      </c>
      <c r="AP22" t="e">
        <f t="shared" ca="1" si="116"/>
        <v>#VALUE!</v>
      </c>
      <c r="AQ22">
        <f t="shared" ca="1" si="99"/>
        <v>0</v>
      </c>
      <c r="AR22" t="e">
        <f t="shared" ca="1" si="100"/>
        <v>#VALUE!</v>
      </c>
      <c r="AS22" t="e">
        <f t="shared" ca="1" si="117"/>
        <v>#VALUE!</v>
      </c>
      <c r="AT22">
        <f t="shared" ca="1" si="101"/>
        <v>0</v>
      </c>
      <c r="AU22" t="str">
        <f t="shared" ca="1" si="118"/>
        <v/>
      </c>
      <c r="AV22">
        <f t="shared" ca="1" si="102"/>
        <v>76</v>
      </c>
      <c r="AW22">
        <f t="shared" ca="1" si="130"/>
        <v>44</v>
      </c>
      <c r="AX22">
        <f t="shared" ca="1" si="131"/>
        <v>2</v>
      </c>
      <c r="AY22">
        <f t="shared" ca="1" si="132"/>
        <v>30</v>
      </c>
      <c r="AZ22">
        <f t="shared" ca="1" si="133"/>
        <v>0</v>
      </c>
      <c r="BC22">
        <f ca="1">IF(BD22="","",COUNTIF($BD$10:BD22,BD22))</f>
        <v>11</v>
      </c>
      <c r="BD22" t="str">
        <f t="shared" ca="1" si="126"/>
        <v>ОК</v>
      </c>
      <c r="BE22" t="str">
        <f t="shared" ca="1" si="123"/>
        <v>ВК</v>
      </c>
      <c r="BF22">
        <f ca="1">IF(BK22="","",COUNTIF($BJ$10:$BJ$99,"&lt;"&amp;BJ22)+COUNTIF($BJ$10:BJ22,"="&amp;BJ22))</f>
        <v>19</v>
      </c>
      <c r="BG22">
        <f t="shared" ca="1" si="127"/>
        <v>12</v>
      </c>
      <c r="BH22">
        <f t="shared" ca="1" si="128"/>
        <v>12</v>
      </c>
      <c r="BI22" t="str">
        <f t="shared" ca="1" si="129"/>
        <v xml:space="preserve">  Всього за НОРМАТИВНОЮ ЧАСТИНОЮ</v>
      </c>
      <c r="BJ22">
        <f t="shared" ca="1" si="124"/>
        <v>3</v>
      </c>
      <c r="BK22" t="str">
        <f ca="1">Lists!AE17</f>
        <v>Дисципліна з Г-каталога 06</v>
      </c>
      <c r="BL22" s="264">
        <f t="shared" ca="1" si="125"/>
        <v>20</v>
      </c>
      <c r="BO22">
        <f t="shared" ca="1" si="119"/>
        <v>0</v>
      </c>
      <c r="BP22" s="264" t="e">
        <f t="shared" ca="1" si="105"/>
        <v>#N/A</v>
      </c>
      <c r="BQ22" s="265" t="b">
        <f t="shared" ref="BQ22:BW31" ca="1" si="134">IF($BO22&gt;0,IF(ISERROR(MATCH($BI22,OFFSET(списокН,BP22,,99-$BO22),0)+BP22),"",MATCH($BI22,OFFSET(списокН,BP22,,99-$BO22),0)+BP22))</f>
        <v>0</v>
      </c>
      <c r="BR22" s="265" t="b">
        <f t="shared" ca="1" si="134"/>
        <v>0</v>
      </c>
      <c r="BS22" s="265" t="b">
        <f t="shared" ca="1" si="134"/>
        <v>0</v>
      </c>
      <c r="BT22" s="265" t="b">
        <f t="shared" ca="1" si="134"/>
        <v>0</v>
      </c>
      <c r="BU22" s="265" t="b">
        <f t="shared" ca="1" si="134"/>
        <v>0</v>
      </c>
      <c r="BV22" s="265" t="b">
        <f t="shared" ca="1" si="134"/>
        <v>0</v>
      </c>
      <c r="BW22" s="266" t="b">
        <f t="shared" ca="1" si="134"/>
        <v>0</v>
      </c>
      <c r="BY22" s="264" t="e">
        <f t="shared" ca="1" si="122"/>
        <v>#N/A</v>
      </c>
      <c r="BZ22" s="265" t="e">
        <f t="shared" ca="1" si="46"/>
        <v>#N/A</v>
      </c>
      <c r="CA22" s="265" t="e">
        <f t="shared" ca="1" si="47"/>
        <v>#N/A</v>
      </c>
      <c r="CB22" s="265" t="e">
        <f t="shared" ca="1" si="48"/>
        <v>#N/A</v>
      </c>
      <c r="CC22" s="265" t="e">
        <f t="shared" ca="1" si="49"/>
        <v>#N/A</v>
      </c>
      <c r="CD22" s="265" t="e">
        <f t="shared" ca="1" si="50"/>
        <v>#N/A</v>
      </c>
      <c r="CE22" s="265" t="e">
        <f t="shared" ca="1" si="51"/>
        <v>#N/A</v>
      </c>
      <c r="CF22" s="266" t="e">
        <f t="shared" ca="1" si="52"/>
        <v>#N/A</v>
      </c>
      <c r="CH22" s="264" t="e">
        <f t="shared" ca="1" si="53"/>
        <v>#N/A</v>
      </c>
      <c r="CI22" s="265" t="e">
        <f t="shared" ca="1" si="54"/>
        <v>#N/A</v>
      </c>
      <c r="CJ22" s="265" t="e">
        <f t="shared" ca="1" si="55"/>
        <v>#N/A</v>
      </c>
      <c r="CK22" s="265" t="e">
        <f t="shared" ca="1" si="56"/>
        <v>#N/A</v>
      </c>
      <c r="CL22" s="265" t="e">
        <f t="shared" ca="1" si="57"/>
        <v>#N/A</v>
      </c>
      <c r="CM22" s="265" t="e">
        <f t="shared" ca="1" si="58"/>
        <v>#N/A</v>
      </c>
      <c r="CN22" s="265" t="e">
        <f t="shared" ca="1" si="59"/>
        <v>#N/A</v>
      </c>
      <c r="CO22" s="266" t="e">
        <f t="shared" ca="1" si="60"/>
        <v>#N/A</v>
      </c>
      <c r="CV22" s="264" t="e">
        <f t="shared" ca="1" si="61"/>
        <v>#N/A</v>
      </c>
      <c r="CW22" s="265" t="str">
        <f t="shared" ca="1" si="62"/>
        <v/>
      </c>
      <c r="CX22" s="265" t="str">
        <f t="shared" ca="1" si="63"/>
        <v/>
      </c>
      <c r="CY22" s="265" t="str">
        <f t="shared" ca="1" si="64"/>
        <v/>
      </c>
      <c r="CZ22" s="265" t="str">
        <f t="shared" ca="1" si="65"/>
        <v/>
      </c>
      <c r="DA22" s="265" t="str">
        <f t="shared" ca="1" si="66"/>
        <v/>
      </c>
      <c r="DB22" s="265" t="str">
        <f t="shared" ca="1" si="67"/>
        <v/>
      </c>
      <c r="DC22" s="266" t="str">
        <f t="shared" ca="1" si="68"/>
        <v/>
      </c>
      <c r="DG22" s="264" t="e">
        <f t="shared" ca="1" si="69"/>
        <v>#N/A</v>
      </c>
      <c r="DH22" s="265" t="e">
        <f t="shared" ca="1" si="70"/>
        <v>#N/A</v>
      </c>
      <c r="DI22" s="265" t="e">
        <f t="shared" ca="1" si="71"/>
        <v>#N/A</v>
      </c>
      <c r="DJ22" s="265" t="e">
        <f t="shared" ca="1" si="72"/>
        <v>#N/A</v>
      </c>
      <c r="DK22" s="265" t="e">
        <f t="shared" ca="1" si="73"/>
        <v>#N/A</v>
      </c>
      <c r="DL22" s="265" t="e">
        <f t="shared" ca="1" si="74"/>
        <v>#N/A</v>
      </c>
      <c r="DM22" s="265" t="e">
        <f t="shared" ca="1" si="75"/>
        <v>#N/A</v>
      </c>
      <c r="DN22" s="266" t="e">
        <f t="shared" ca="1" si="76"/>
        <v>#N/A</v>
      </c>
      <c r="DP22" s="264" t="e">
        <f t="shared" ca="1" si="77"/>
        <v>#N/A</v>
      </c>
      <c r="DQ22" s="265" t="e">
        <f t="shared" ca="1" si="78"/>
        <v>#N/A</v>
      </c>
      <c r="DR22" s="265" t="e">
        <f t="shared" ca="1" si="79"/>
        <v>#N/A</v>
      </c>
      <c r="DS22" s="265" t="e">
        <f t="shared" ca="1" si="80"/>
        <v>#N/A</v>
      </c>
      <c r="DT22" s="265" t="e">
        <f t="shared" ca="1" si="81"/>
        <v>#N/A</v>
      </c>
      <c r="DU22" s="265" t="e">
        <f t="shared" ca="1" si="82"/>
        <v>#N/A</v>
      </c>
      <c r="DV22" s="265" t="e">
        <f t="shared" ca="1" si="83"/>
        <v>#N/A</v>
      </c>
      <c r="DW22" s="266" t="e">
        <f t="shared" ca="1" si="84"/>
        <v>#N/A</v>
      </c>
    </row>
    <row r="23" spans="2:127" hidden="1" outlineLevel="1" x14ac:dyDescent="0.25">
      <c r="B23" t="str">
        <f t="shared" ca="1" si="85"/>
        <v/>
      </c>
      <c r="C23" t="str">
        <f t="shared" ca="1" si="6"/>
        <v xml:space="preserve">     ВИБІРКОВА ЧАСТИНА</v>
      </c>
      <c r="F23" t="str">
        <f t="shared" ca="1" si="106"/>
        <v/>
      </c>
      <c r="G23" t="str">
        <f t="shared" ca="1" si="107"/>
        <v/>
      </c>
      <c r="H23" t="str">
        <f t="shared" ca="1" si="108"/>
        <v/>
      </c>
      <c r="I23" t="str">
        <f t="shared" ca="1" si="109"/>
        <v/>
      </c>
      <c r="K23">
        <f t="shared" ca="1" si="11"/>
        <v>0</v>
      </c>
      <c r="M23">
        <f t="shared" ca="1" si="12"/>
        <v>0</v>
      </c>
      <c r="N23">
        <f t="shared" ca="1" si="13"/>
        <v>0</v>
      </c>
      <c r="O23">
        <f t="shared" ca="1" si="14"/>
        <v>0</v>
      </c>
      <c r="P23">
        <f t="shared" ca="1" si="15"/>
        <v>0</v>
      </c>
      <c r="Q23">
        <f t="shared" ca="1" si="16"/>
        <v>0</v>
      </c>
      <c r="R23">
        <f t="shared" ca="1" si="17"/>
        <v>0</v>
      </c>
      <c r="S23">
        <f t="shared" ca="1" si="18"/>
        <v>0</v>
      </c>
      <c r="T23">
        <f t="shared" ca="1" si="19"/>
        <v>0</v>
      </c>
      <c r="V23">
        <f t="shared" ca="1" si="20"/>
        <v>0</v>
      </c>
      <c r="W23" t="e">
        <f t="shared" ca="1" si="86"/>
        <v>#VALUE!</v>
      </c>
      <c r="X23">
        <f t="shared" ca="1" si="110"/>
        <v>0</v>
      </c>
      <c r="Y23">
        <f t="shared" ca="1" si="87"/>
        <v>0</v>
      </c>
      <c r="Z23" t="e">
        <f t="shared" ca="1" si="88"/>
        <v>#VALUE!</v>
      </c>
      <c r="AA23">
        <f t="shared" ca="1" si="111"/>
        <v>0</v>
      </c>
      <c r="AB23">
        <f t="shared" ca="1" si="89"/>
        <v>0</v>
      </c>
      <c r="AC23" t="e">
        <f t="shared" ca="1" si="90"/>
        <v>#VALUE!</v>
      </c>
      <c r="AD23">
        <f t="shared" ca="1" si="112"/>
        <v>0</v>
      </c>
      <c r="AE23">
        <f t="shared" ca="1" si="91"/>
        <v>0</v>
      </c>
      <c r="AF23" t="e">
        <f t="shared" ca="1" si="92"/>
        <v>#VALUE!</v>
      </c>
      <c r="AG23">
        <f t="shared" ca="1" si="113"/>
        <v>0</v>
      </c>
      <c r="AH23">
        <f t="shared" ca="1" si="93"/>
        <v>0</v>
      </c>
      <c r="AI23" t="e">
        <f t="shared" ca="1" si="94"/>
        <v>#VALUE!</v>
      </c>
      <c r="AJ23">
        <f t="shared" ca="1" si="114"/>
        <v>0</v>
      </c>
      <c r="AK23">
        <f t="shared" ca="1" si="95"/>
        <v>0</v>
      </c>
      <c r="AL23" t="e">
        <f t="shared" ca="1" si="96"/>
        <v>#VALUE!</v>
      </c>
      <c r="AM23">
        <f t="shared" ca="1" si="115"/>
        <v>0</v>
      </c>
      <c r="AN23">
        <f t="shared" ca="1" si="97"/>
        <v>0</v>
      </c>
      <c r="AO23" t="e">
        <f t="shared" ca="1" si="98"/>
        <v>#VALUE!</v>
      </c>
      <c r="AP23">
        <f t="shared" ca="1" si="116"/>
        <v>0</v>
      </c>
      <c r="AQ23">
        <f t="shared" ca="1" si="99"/>
        <v>0</v>
      </c>
      <c r="AR23" t="e">
        <f t="shared" ca="1" si="100"/>
        <v>#VALUE!</v>
      </c>
      <c r="AS23">
        <f t="shared" ca="1" si="117"/>
        <v>0</v>
      </c>
      <c r="AT23">
        <f t="shared" ca="1" si="101"/>
        <v>0</v>
      </c>
      <c r="AU23" t="str">
        <f t="shared" ca="1" si="118"/>
        <v/>
      </c>
      <c r="AV23">
        <f t="shared" ca="1" si="102"/>
        <v>0</v>
      </c>
      <c r="AW23">
        <f t="shared" ca="1" si="130"/>
        <v>0</v>
      </c>
      <c r="AX23">
        <f t="shared" ca="1" si="131"/>
        <v>0</v>
      </c>
      <c r="AY23">
        <f t="shared" ca="1" si="132"/>
        <v>0</v>
      </c>
      <c r="AZ23">
        <f t="shared" ca="1" si="133"/>
        <v>0</v>
      </c>
      <c r="BC23">
        <f ca="1">IF(BD23="","",COUNTIF($BD$10:BD23,BD23))</f>
        <v>12</v>
      </c>
      <c r="BD23" t="str">
        <f t="shared" ca="1" si="126"/>
        <v>ОК</v>
      </c>
      <c r="BE23" t="str">
        <f t="shared" ca="1" si="123"/>
        <v>ОК</v>
      </c>
      <c r="BF23">
        <f ca="1">IF(BK23="","",COUNTIF($BJ$10:$BJ$99,"&lt;"&amp;BJ23)+COUNTIF($BJ$10:BJ23,"="&amp;BJ23))</f>
        <v>3</v>
      </c>
      <c r="BG23">
        <f t="shared" ca="1" si="127"/>
        <v>13</v>
      </c>
      <c r="BH23">
        <f t="shared" ca="1" si="128"/>
        <v>13</v>
      </c>
      <c r="BI23" t="str">
        <f t="shared" ca="1" si="129"/>
        <v xml:space="preserve">     ВИБІРКОВА ЧАСТИНА</v>
      </c>
      <c r="BJ23">
        <f t="shared" ca="1" si="124"/>
        <v>2</v>
      </c>
      <c r="BK23" t="str">
        <f ca="1">Lists!AE18</f>
        <v>Інтелектуальна РЕА</v>
      </c>
      <c r="BL23" s="264">
        <f t="shared" ca="1" si="125"/>
        <v>12</v>
      </c>
      <c r="BO23">
        <f t="shared" ca="1" si="119"/>
        <v>0</v>
      </c>
      <c r="BP23" s="264" t="e">
        <f t="shared" ca="1" si="105"/>
        <v>#N/A</v>
      </c>
      <c r="BQ23" s="265" t="b">
        <f t="shared" ca="1" si="134"/>
        <v>0</v>
      </c>
      <c r="BR23" s="265" t="b">
        <f t="shared" ca="1" si="134"/>
        <v>0</v>
      </c>
      <c r="BS23" s="265" t="b">
        <f t="shared" ca="1" si="134"/>
        <v>0</v>
      </c>
      <c r="BT23" s="265" t="b">
        <f t="shared" ca="1" si="134"/>
        <v>0</v>
      </c>
      <c r="BU23" s="265" t="b">
        <f t="shared" ca="1" si="134"/>
        <v>0</v>
      </c>
      <c r="BV23" s="265" t="b">
        <f t="shared" ca="1" si="134"/>
        <v>0</v>
      </c>
      <c r="BW23" s="266" t="b">
        <f t="shared" ca="1" si="134"/>
        <v>0</v>
      </c>
      <c r="BY23" s="264" t="e">
        <f t="shared" ca="1" si="122"/>
        <v>#N/A</v>
      </c>
      <c r="BZ23" s="265" t="e">
        <f t="shared" ca="1" si="46"/>
        <v>#N/A</v>
      </c>
      <c r="CA23" s="265" t="e">
        <f t="shared" ca="1" si="47"/>
        <v>#N/A</v>
      </c>
      <c r="CB23" s="265" t="e">
        <f t="shared" ca="1" si="48"/>
        <v>#N/A</v>
      </c>
      <c r="CC23" s="265" t="e">
        <f t="shared" ca="1" si="49"/>
        <v>#N/A</v>
      </c>
      <c r="CD23" s="265" t="e">
        <f t="shared" ca="1" si="50"/>
        <v>#N/A</v>
      </c>
      <c r="CE23" s="265" t="e">
        <f t="shared" ca="1" si="51"/>
        <v>#N/A</v>
      </c>
      <c r="CF23" s="266" t="e">
        <f t="shared" ca="1" si="52"/>
        <v>#N/A</v>
      </c>
      <c r="CH23" s="264" t="e">
        <f t="shared" ca="1" si="53"/>
        <v>#N/A</v>
      </c>
      <c r="CI23" s="265" t="e">
        <f t="shared" ca="1" si="54"/>
        <v>#N/A</v>
      </c>
      <c r="CJ23" s="265" t="e">
        <f t="shared" ca="1" si="55"/>
        <v>#N/A</v>
      </c>
      <c r="CK23" s="265" t="e">
        <f t="shared" ca="1" si="56"/>
        <v>#N/A</v>
      </c>
      <c r="CL23" s="265" t="e">
        <f t="shared" ca="1" si="57"/>
        <v>#N/A</v>
      </c>
      <c r="CM23" s="265" t="e">
        <f t="shared" ca="1" si="58"/>
        <v>#N/A</v>
      </c>
      <c r="CN23" s="265" t="e">
        <f t="shared" ca="1" si="59"/>
        <v>#N/A</v>
      </c>
      <c r="CO23" s="266" t="e">
        <f t="shared" ca="1" si="60"/>
        <v>#N/A</v>
      </c>
      <c r="CV23" s="264" t="e">
        <f t="shared" ca="1" si="61"/>
        <v>#N/A</v>
      </c>
      <c r="CW23" s="265" t="str">
        <f t="shared" ca="1" si="62"/>
        <v/>
      </c>
      <c r="CX23" s="265" t="str">
        <f t="shared" ca="1" si="63"/>
        <v/>
      </c>
      <c r="CY23" s="265" t="str">
        <f t="shared" ca="1" si="64"/>
        <v/>
      </c>
      <c r="CZ23" s="265" t="str">
        <f t="shared" ca="1" si="65"/>
        <v/>
      </c>
      <c r="DA23" s="265" t="str">
        <f t="shared" ca="1" si="66"/>
        <v/>
      </c>
      <c r="DB23" s="265" t="str">
        <f t="shared" ca="1" si="67"/>
        <v/>
      </c>
      <c r="DC23" s="266" t="str">
        <f t="shared" ca="1" si="68"/>
        <v/>
      </c>
      <c r="DG23" s="264" t="e">
        <f t="shared" ca="1" si="69"/>
        <v>#N/A</v>
      </c>
      <c r="DH23" s="265" t="e">
        <f t="shared" ca="1" si="70"/>
        <v>#N/A</v>
      </c>
      <c r="DI23" s="265" t="e">
        <f t="shared" ca="1" si="71"/>
        <v>#N/A</v>
      </c>
      <c r="DJ23" s="265" t="e">
        <f t="shared" ca="1" si="72"/>
        <v>#N/A</v>
      </c>
      <c r="DK23" s="265" t="e">
        <f t="shared" ca="1" si="73"/>
        <v>#N/A</v>
      </c>
      <c r="DL23" s="265" t="e">
        <f t="shared" ca="1" si="74"/>
        <v>#N/A</v>
      </c>
      <c r="DM23" s="265" t="e">
        <f t="shared" ca="1" si="75"/>
        <v>#N/A</v>
      </c>
      <c r="DN23" s="266" t="e">
        <f t="shared" ca="1" si="76"/>
        <v>#N/A</v>
      </c>
      <c r="DP23" s="264" t="e">
        <f t="shared" ca="1" si="77"/>
        <v>#N/A</v>
      </c>
      <c r="DQ23" s="265" t="e">
        <f t="shared" ca="1" si="78"/>
        <v>#N/A</v>
      </c>
      <c r="DR23" s="265" t="e">
        <f t="shared" ca="1" si="79"/>
        <v>#N/A</v>
      </c>
      <c r="DS23" s="265" t="e">
        <f t="shared" ca="1" si="80"/>
        <v>#N/A</v>
      </c>
      <c r="DT23" s="265" t="e">
        <f t="shared" ca="1" si="81"/>
        <v>#N/A</v>
      </c>
      <c r="DU23" s="265" t="e">
        <f t="shared" ca="1" si="82"/>
        <v>#N/A</v>
      </c>
      <c r="DV23" s="265" t="e">
        <f t="shared" ca="1" si="83"/>
        <v>#N/A</v>
      </c>
      <c r="DW23" s="266" t="e">
        <f t="shared" ca="1" si="84"/>
        <v>#N/A</v>
      </c>
    </row>
    <row r="24" spans="2:127" hidden="1" outlineLevel="1" x14ac:dyDescent="0.25">
      <c r="B24" t="str">
        <f t="shared" ca="1" si="85"/>
        <v>ВК  01</v>
      </c>
      <c r="C24" t="str">
        <f t="shared" ca="1" si="6"/>
        <v>Дисципліна з Г-каталога 01</v>
      </c>
      <c r="F24">
        <f t="shared" ca="1" si="106"/>
        <v>1</v>
      </c>
      <c r="G24" t="str">
        <f t="shared" ca="1" si="107"/>
        <v/>
      </c>
      <c r="H24" t="str">
        <f t="shared" ca="1" si="108"/>
        <v/>
      </c>
      <c r="I24" t="str">
        <f t="shared" ca="1" si="109"/>
        <v/>
      </c>
      <c r="K24">
        <f t="shared" ca="1" si="11"/>
        <v>0</v>
      </c>
      <c r="M24">
        <f t="shared" ca="1" si="12"/>
        <v>0</v>
      </c>
      <c r="N24">
        <f t="shared" ca="1" si="13"/>
        <v>4</v>
      </c>
      <c r="O24">
        <f t="shared" ca="1" si="14"/>
        <v>120</v>
      </c>
      <c r="P24">
        <f t="shared" ca="1" si="15"/>
        <v>60</v>
      </c>
      <c r="Q24">
        <f t="shared" ca="1" si="16"/>
        <v>30</v>
      </c>
      <c r="R24">
        <f t="shared" ca="1" si="17"/>
        <v>0</v>
      </c>
      <c r="S24">
        <f t="shared" ca="1" si="18"/>
        <v>30</v>
      </c>
      <c r="T24">
        <f t="shared" ca="1" si="19"/>
        <v>0</v>
      </c>
      <c r="V24">
        <f t="shared" ca="1" si="20"/>
        <v>60</v>
      </c>
      <c r="W24" t="e">
        <f t="shared" ca="1" si="86"/>
        <v>#VALUE!</v>
      </c>
      <c r="X24">
        <f t="shared" ca="1" si="110"/>
        <v>12</v>
      </c>
      <c r="Y24">
        <f t="shared" ca="1" si="87"/>
        <v>4</v>
      </c>
      <c r="Z24" t="e">
        <f t="shared" ca="1" si="88"/>
        <v>#VALUE!</v>
      </c>
      <c r="AA24">
        <f t="shared" ca="1" si="111"/>
        <v>0</v>
      </c>
      <c r="AB24">
        <f t="shared" ca="1" si="89"/>
        <v>0</v>
      </c>
      <c r="AC24" t="e">
        <f t="shared" ca="1" si="90"/>
        <v>#VALUE!</v>
      </c>
      <c r="AD24">
        <f t="shared" ca="1" si="112"/>
        <v>0</v>
      </c>
      <c r="AE24">
        <f t="shared" ca="1" si="91"/>
        <v>0</v>
      </c>
      <c r="AF24" t="e">
        <f t="shared" ca="1" si="92"/>
        <v>#VALUE!</v>
      </c>
      <c r="AG24">
        <f t="shared" ca="1" si="113"/>
        <v>0</v>
      </c>
      <c r="AH24">
        <f t="shared" ca="1" si="93"/>
        <v>0</v>
      </c>
      <c r="AI24" t="e">
        <f t="shared" ca="1" si="94"/>
        <v>#VALUE!</v>
      </c>
      <c r="AJ24">
        <f t="shared" ca="1" si="114"/>
        <v>0</v>
      </c>
      <c r="AK24">
        <f t="shared" ca="1" si="95"/>
        <v>0</v>
      </c>
      <c r="AL24" t="e">
        <f t="shared" ca="1" si="96"/>
        <v>#VALUE!</v>
      </c>
      <c r="AM24">
        <f t="shared" ca="1" si="115"/>
        <v>0</v>
      </c>
      <c r="AN24">
        <f t="shared" ca="1" si="97"/>
        <v>0</v>
      </c>
      <c r="AO24" t="e">
        <f t="shared" ca="1" si="98"/>
        <v>#VALUE!</v>
      </c>
      <c r="AP24">
        <f t="shared" ca="1" si="116"/>
        <v>0</v>
      </c>
      <c r="AQ24">
        <f t="shared" ca="1" si="99"/>
        <v>0</v>
      </c>
      <c r="AR24" t="e">
        <f t="shared" ca="1" si="100"/>
        <v>#VALUE!</v>
      </c>
      <c r="AS24">
        <f t="shared" ca="1" si="117"/>
        <v>0</v>
      </c>
      <c r="AT24">
        <f t="shared" ca="1" si="101"/>
        <v>0</v>
      </c>
      <c r="AU24" t="str">
        <f t="shared" ca="1" si="118"/>
        <v/>
      </c>
      <c r="AV24">
        <f t="shared" ca="1" si="102"/>
        <v>12</v>
      </c>
      <c r="AW24">
        <f t="shared" ca="1" si="130"/>
        <v>6</v>
      </c>
      <c r="AX24">
        <f t="shared" ca="1" si="131"/>
        <v>0</v>
      </c>
      <c r="AY24">
        <f t="shared" ca="1" si="132"/>
        <v>6</v>
      </c>
      <c r="AZ24">
        <f t="shared" ca="1" si="133"/>
        <v>0</v>
      </c>
      <c r="BC24">
        <f ca="1">IF(BD24="","",COUNTIF($BD$10:BD24,BD24))</f>
        <v>1</v>
      </c>
      <c r="BD24" t="str">
        <f t="shared" ca="1" si="126"/>
        <v>ВК</v>
      </c>
      <c r="BE24" t="str">
        <f t="shared" ca="1" si="123"/>
        <v>ОК</v>
      </c>
      <c r="BF24">
        <f ca="1">IF(BK24="","",COUNTIF($BJ$10:$BJ$99,"&lt;"&amp;BJ24)+COUNTIF($BJ$10:BJ24,"="&amp;BJ24))</f>
        <v>4</v>
      </c>
      <c r="BG24">
        <f t="shared" ca="1" si="127"/>
        <v>14</v>
      </c>
      <c r="BH24">
        <f t="shared" ca="1" si="128"/>
        <v>14</v>
      </c>
      <c r="BI24" t="str">
        <f t="shared" ca="1" si="129"/>
        <v>Дисципліна з Г-каталога 01</v>
      </c>
      <c r="BJ24">
        <f t="shared" ca="1" si="124"/>
        <v>2</v>
      </c>
      <c r="BK24" t="str">
        <f ca="1">Lists!AE19</f>
        <v>Комп`ютерні системи управління проєктами</v>
      </c>
      <c r="BL24" s="264">
        <f t="shared" ca="1" si="125"/>
        <v>14</v>
      </c>
      <c r="BO24">
        <f t="shared" ca="1" si="119"/>
        <v>1</v>
      </c>
      <c r="BP24" s="264">
        <f t="shared" ca="1" si="105"/>
        <v>8</v>
      </c>
      <c r="BQ24" s="265" t="str">
        <f t="shared" ca="1" si="134"/>
        <v/>
      </c>
      <c r="BR24" s="265" t="str">
        <f t="shared" ca="1" si="134"/>
        <v/>
      </c>
      <c r="BS24" s="265" t="str">
        <f t="shared" ca="1" si="134"/>
        <v/>
      </c>
      <c r="BT24" s="265" t="str">
        <f t="shared" ca="1" si="134"/>
        <v/>
      </c>
      <c r="BU24" s="265" t="str">
        <f t="shared" ca="1" si="134"/>
        <v/>
      </c>
      <c r="BV24" s="265" t="str">
        <f t="shared" ca="1" si="134"/>
        <v/>
      </c>
      <c r="BW24" s="266" t="str">
        <f t="shared" ca="1" si="134"/>
        <v/>
      </c>
      <c r="BY24" s="264">
        <f t="shared" ca="1" si="122"/>
        <v>1</v>
      </c>
      <c r="BZ24" s="265">
        <f t="shared" ca="1" si="46"/>
        <v>1</v>
      </c>
      <c r="CA24" s="265">
        <f t="shared" ca="1" si="47"/>
        <v>1</v>
      </c>
      <c r="CB24" s="265">
        <f t="shared" ca="1" si="48"/>
        <v>1</v>
      </c>
      <c r="CC24" s="265">
        <f t="shared" ca="1" si="49"/>
        <v>1</v>
      </c>
      <c r="CD24" s="265">
        <f t="shared" ca="1" si="50"/>
        <v>1</v>
      </c>
      <c r="CE24" s="265">
        <f t="shared" ca="1" si="51"/>
        <v>1</v>
      </c>
      <c r="CF24" s="266">
        <f t="shared" ca="1" si="52"/>
        <v>1</v>
      </c>
      <c r="CH24" s="264" t="str">
        <f t="shared" ca="1" si="53"/>
        <v/>
      </c>
      <c r="CI24" s="265" t="str">
        <f t="shared" ca="1" si="54"/>
        <v/>
      </c>
      <c r="CJ24" s="265" t="str">
        <f t="shared" ca="1" si="55"/>
        <v/>
      </c>
      <c r="CK24" s="265" t="str">
        <f t="shared" ca="1" si="56"/>
        <v/>
      </c>
      <c r="CL24" s="265" t="str">
        <f t="shared" ca="1" si="57"/>
        <v/>
      </c>
      <c r="CM24" s="265" t="str">
        <f t="shared" ca="1" si="58"/>
        <v/>
      </c>
      <c r="CN24" s="265" t="str">
        <f t="shared" ca="1" si="59"/>
        <v/>
      </c>
      <c r="CO24" s="266" t="str">
        <f t="shared" ca="1" si="60"/>
        <v/>
      </c>
      <c r="CV24" s="264" t="str">
        <f t="shared" ca="1" si="61"/>
        <v/>
      </c>
      <c r="CW24" s="265" t="str">
        <f t="shared" ca="1" si="62"/>
        <v/>
      </c>
      <c r="CX24" s="265" t="str">
        <f t="shared" ca="1" si="63"/>
        <v/>
      </c>
      <c r="CY24" s="265" t="str">
        <f t="shared" ca="1" si="64"/>
        <v/>
      </c>
      <c r="CZ24" s="265" t="str">
        <f t="shared" ca="1" si="65"/>
        <v/>
      </c>
      <c r="DA24" s="265" t="str">
        <f t="shared" ca="1" si="66"/>
        <v/>
      </c>
      <c r="DB24" s="265" t="str">
        <f t="shared" ca="1" si="67"/>
        <v/>
      </c>
      <c r="DC24" s="266" t="str">
        <f t="shared" ca="1" si="68"/>
        <v/>
      </c>
      <c r="DG24" s="264" t="str">
        <f t="shared" ca="1" si="69"/>
        <v/>
      </c>
      <c r="DH24" s="265" t="str">
        <f t="shared" ca="1" si="70"/>
        <v/>
      </c>
      <c r="DI24" s="265" t="str">
        <f t="shared" ca="1" si="71"/>
        <v/>
      </c>
      <c r="DJ24" s="265" t="str">
        <f t="shared" ca="1" si="72"/>
        <v/>
      </c>
      <c r="DK24" s="265" t="str">
        <f t="shared" ca="1" si="73"/>
        <v/>
      </c>
      <c r="DL24" s="265" t="str">
        <f t="shared" ca="1" si="74"/>
        <v/>
      </c>
      <c r="DM24" s="265" t="str">
        <f t="shared" ca="1" si="75"/>
        <v/>
      </c>
      <c r="DN24" s="266" t="str">
        <f t="shared" ca="1" si="76"/>
        <v/>
      </c>
      <c r="DP24" s="264" t="str">
        <f t="shared" ca="1" si="77"/>
        <v/>
      </c>
      <c r="DQ24" s="265" t="str">
        <f t="shared" ca="1" si="78"/>
        <v/>
      </c>
      <c r="DR24" s="265" t="str">
        <f t="shared" ca="1" si="79"/>
        <v/>
      </c>
      <c r="DS24" s="265" t="str">
        <f t="shared" ca="1" si="80"/>
        <v/>
      </c>
      <c r="DT24" s="265" t="str">
        <f t="shared" ca="1" si="81"/>
        <v/>
      </c>
      <c r="DU24" s="265" t="str">
        <f t="shared" ca="1" si="82"/>
        <v/>
      </c>
      <c r="DV24" s="265" t="str">
        <f t="shared" ca="1" si="83"/>
        <v/>
      </c>
      <c r="DW24" s="266" t="str">
        <f t="shared" ca="1" si="84"/>
        <v/>
      </c>
    </row>
    <row r="25" spans="2:127" hidden="1" outlineLevel="1" x14ac:dyDescent="0.25">
      <c r="B25" t="str">
        <f t="shared" ca="1" si="85"/>
        <v>ВК  02</v>
      </c>
      <c r="C25" t="str">
        <f t="shared" ca="1" si="6"/>
        <v>Дисципліна з Г-каталога 02</v>
      </c>
      <c r="F25" t="str">
        <f t="shared" ca="1" si="106"/>
        <v/>
      </c>
      <c r="G25">
        <f t="shared" ca="1" si="107"/>
        <v>1</v>
      </c>
      <c r="H25" t="str">
        <f t="shared" ca="1" si="108"/>
        <v/>
      </c>
      <c r="I25" t="str">
        <f t="shared" ca="1" si="109"/>
        <v/>
      </c>
      <c r="K25">
        <f t="shared" ca="1" si="11"/>
        <v>0</v>
      </c>
      <c r="M25">
        <f t="shared" ca="1" si="12"/>
        <v>0</v>
      </c>
      <c r="N25">
        <f t="shared" ca="1" si="13"/>
        <v>4</v>
      </c>
      <c r="O25">
        <f t="shared" ca="1" si="14"/>
        <v>120</v>
      </c>
      <c r="P25">
        <f t="shared" ca="1" si="15"/>
        <v>45</v>
      </c>
      <c r="Q25">
        <f t="shared" ca="1" si="16"/>
        <v>15</v>
      </c>
      <c r="R25">
        <f t="shared" ca="1" si="17"/>
        <v>0</v>
      </c>
      <c r="S25">
        <f t="shared" ca="1" si="18"/>
        <v>30</v>
      </c>
      <c r="T25">
        <f t="shared" ca="1" si="19"/>
        <v>0</v>
      </c>
      <c r="V25">
        <f t="shared" ca="1" si="20"/>
        <v>75</v>
      </c>
      <c r="W25" t="e">
        <f t="shared" ca="1" si="86"/>
        <v>#VALUE!</v>
      </c>
      <c r="X25">
        <f t="shared" ca="1" si="110"/>
        <v>10</v>
      </c>
      <c r="Y25">
        <f t="shared" ca="1" si="87"/>
        <v>4</v>
      </c>
      <c r="Z25" t="e">
        <f t="shared" ca="1" si="88"/>
        <v>#VALUE!</v>
      </c>
      <c r="AA25">
        <f t="shared" ca="1" si="111"/>
        <v>0</v>
      </c>
      <c r="AB25">
        <f t="shared" ca="1" si="89"/>
        <v>0</v>
      </c>
      <c r="AC25" t="e">
        <f t="shared" ca="1" si="90"/>
        <v>#VALUE!</v>
      </c>
      <c r="AD25">
        <f t="shared" ca="1" si="112"/>
        <v>0</v>
      </c>
      <c r="AE25">
        <f t="shared" ca="1" si="91"/>
        <v>0</v>
      </c>
      <c r="AF25" t="e">
        <f t="shared" ca="1" si="92"/>
        <v>#VALUE!</v>
      </c>
      <c r="AG25">
        <f t="shared" ca="1" si="113"/>
        <v>0</v>
      </c>
      <c r="AH25">
        <f t="shared" ca="1" si="93"/>
        <v>0</v>
      </c>
      <c r="AI25" t="e">
        <f t="shared" ca="1" si="94"/>
        <v>#VALUE!</v>
      </c>
      <c r="AJ25">
        <f t="shared" ca="1" si="114"/>
        <v>0</v>
      </c>
      <c r="AK25">
        <f t="shared" ca="1" si="95"/>
        <v>0</v>
      </c>
      <c r="AL25" t="e">
        <f t="shared" ca="1" si="96"/>
        <v>#VALUE!</v>
      </c>
      <c r="AM25">
        <f t="shared" ca="1" si="115"/>
        <v>0</v>
      </c>
      <c r="AN25">
        <f t="shared" ca="1" si="97"/>
        <v>0</v>
      </c>
      <c r="AO25" t="e">
        <f t="shared" ca="1" si="98"/>
        <v>#VALUE!</v>
      </c>
      <c r="AP25">
        <f t="shared" ca="1" si="116"/>
        <v>0</v>
      </c>
      <c r="AQ25">
        <f t="shared" ca="1" si="99"/>
        <v>0</v>
      </c>
      <c r="AR25" t="e">
        <f t="shared" ca="1" si="100"/>
        <v>#VALUE!</v>
      </c>
      <c r="AS25">
        <f t="shared" ca="1" si="117"/>
        <v>0</v>
      </c>
      <c r="AT25">
        <f t="shared" ca="1" si="101"/>
        <v>0</v>
      </c>
      <c r="AU25" t="str">
        <f t="shared" ca="1" si="118"/>
        <v/>
      </c>
      <c r="AV25">
        <f t="shared" ca="1" si="102"/>
        <v>10</v>
      </c>
      <c r="AW25">
        <f t="shared" ca="1" si="130"/>
        <v>4</v>
      </c>
      <c r="AX25">
        <f t="shared" ca="1" si="131"/>
        <v>0</v>
      </c>
      <c r="AY25">
        <f t="shared" ca="1" si="132"/>
        <v>6</v>
      </c>
      <c r="AZ25">
        <f t="shared" ca="1" si="133"/>
        <v>0</v>
      </c>
      <c r="BC25">
        <f ca="1">IF(BD25="","",COUNTIF($BD$10:BD25,BD25))</f>
        <v>2</v>
      </c>
      <c r="BD25" t="str">
        <f t="shared" ca="1" si="126"/>
        <v>ВК</v>
      </c>
      <c r="BE25" t="str">
        <f t="shared" ca="1" si="123"/>
        <v>ОК</v>
      </c>
      <c r="BF25">
        <f ca="1">IF(BK25="","",COUNTIF($BJ$10:$BJ$99,"&lt;"&amp;BJ25)+COUNTIF($BJ$10:BJ25,"="&amp;BJ25))</f>
        <v>5</v>
      </c>
      <c r="BG25">
        <f t="shared" ca="1" si="127"/>
        <v>15</v>
      </c>
      <c r="BH25">
        <f t="shared" ca="1" si="128"/>
        <v>15</v>
      </c>
      <c r="BI25" t="str">
        <f t="shared" ca="1" si="129"/>
        <v>Дисципліна з Г-каталога 02</v>
      </c>
      <c r="BJ25">
        <f t="shared" ca="1" si="124"/>
        <v>2</v>
      </c>
      <c r="BK25" t="str">
        <f ca="1">Lists!AE20</f>
        <v>Методологія наукових досліджень</v>
      </c>
      <c r="BL25" s="264">
        <f t="shared" ca="1" si="125"/>
        <v>15</v>
      </c>
      <c r="BO25">
        <f t="shared" ca="1" si="119"/>
        <v>1</v>
      </c>
      <c r="BP25" s="264">
        <f t="shared" ca="1" si="105"/>
        <v>9</v>
      </c>
      <c r="BQ25" s="265" t="str">
        <f t="shared" ca="1" si="134"/>
        <v/>
      </c>
      <c r="BR25" s="265" t="str">
        <f t="shared" ca="1" si="134"/>
        <v/>
      </c>
      <c r="BS25" s="265" t="str">
        <f t="shared" ca="1" si="134"/>
        <v/>
      </c>
      <c r="BT25" s="265" t="str">
        <f t="shared" ca="1" si="134"/>
        <v/>
      </c>
      <c r="BU25" s="265" t="str">
        <f t="shared" ca="1" si="134"/>
        <v/>
      </c>
      <c r="BV25" s="265" t="str">
        <f t="shared" ca="1" si="134"/>
        <v/>
      </c>
      <c r="BW25" s="266" t="str">
        <f t="shared" ca="1" si="134"/>
        <v/>
      </c>
      <c r="BY25" s="264" t="str">
        <f t="shared" ca="1" si="122"/>
        <v/>
      </c>
      <c r="BZ25" s="265" t="str">
        <f t="shared" ca="1" si="46"/>
        <v/>
      </c>
      <c r="CA25" s="265" t="str">
        <f t="shared" ca="1" si="47"/>
        <v/>
      </c>
      <c r="CB25" s="265" t="str">
        <f t="shared" ca="1" si="48"/>
        <v/>
      </c>
      <c r="CC25" s="265" t="str">
        <f t="shared" ca="1" si="49"/>
        <v/>
      </c>
      <c r="CD25" s="265" t="str">
        <f t="shared" ca="1" si="50"/>
        <v/>
      </c>
      <c r="CE25" s="265" t="str">
        <f t="shared" ca="1" si="51"/>
        <v/>
      </c>
      <c r="CF25" s="266" t="str">
        <f t="shared" ca="1" si="52"/>
        <v/>
      </c>
      <c r="CH25" s="264">
        <f t="shared" ca="1" si="53"/>
        <v>1</v>
      </c>
      <c r="CI25" s="265">
        <f t="shared" ca="1" si="54"/>
        <v>1</v>
      </c>
      <c r="CJ25" s="265">
        <f t="shared" ca="1" si="55"/>
        <v>1</v>
      </c>
      <c r="CK25" s="265">
        <f t="shared" ca="1" si="56"/>
        <v>1</v>
      </c>
      <c r="CL25" s="265">
        <f t="shared" ca="1" si="57"/>
        <v>1</v>
      </c>
      <c r="CM25" s="265">
        <f t="shared" ca="1" si="58"/>
        <v>1</v>
      </c>
      <c r="CN25" s="265">
        <f t="shared" ca="1" si="59"/>
        <v>1</v>
      </c>
      <c r="CO25" s="266">
        <f t="shared" ca="1" si="60"/>
        <v>1</v>
      </c>
      <c r="CV25" s="264" t="str">
        <f t="shared" ca="1" si="61"/>
        <v/>
      </c>
      <c r="CW25" s="265" t="str">
        <f t="shared" ca="1" si="62"/>
        <v/>
      </c>
      <c r="CX25" s="265" t="str">
        <f t="shared" ca="1" si="63"/>
        <v/>
      </c>
      <c r="CY25" s="265" t="str">
        <f t="shared" ca="1" si="64"/>
        <v/>
      </c>
      <c r="CZ25" s="265" t="str">
        <f t="shared" ca="1" si="65"/>
        <v/>
      </c>
      <c r="DA25" s="265" t="str">
        <f t="shared" ca="1" si="66"/>
        <v/>
      </c>
      <c r="DB25" s="265" t="str">
        <f t="shared" ca="1" si="67"/>
        <v/>
      </c>
      <c r="DC25" s="266" t="str">
        <f t="shared" ca="1" si="68"/>
        <v/>
      </c>
      <c r="DG25" s="264" t="str">
        <f t="shared" ca="1" si="69"/>
        <v/>
      </c>
      <c r="DH25" s="265" t="str">
        <f t="shared" ca="1" si="70"/>
        <v/>
      </c>
      <c r="DI25" s="265" t="str">
        <f t="shared" ca="1" si="71"/>
        <v/>
      </c>
      <c r="DJ25" s="265" t="str">
        <f t="shared" ca="1" si="72"/>
        <v/>
      </c>
      <c r="DK25" s="265" t="str">
        <f t="shared" ca="1" si="73"/>
        <v/>
      </c>
      <c r="DL25" s="265" t="str">
        <f t="shared" ca="1" si="74"/>
        <v/>
      </c>
      <c r="DM25" s="265" t="str">
        <f t="shared" ca="1" si="75"/>
        <v/>
      </c>
      <c r="DN25" s="266" t="str">
        <f t="shared" ca="1" si="76"/>
        <v/>
      </c>
      <c r="DP25" s="264" t="str">
        <f t="shared" ca="1" si="77"/>
        <v/>
      </c>
      <c r="DQ25" s="265" t="str">
        <f t="shared" ca="1" si="78"/>
        <v/>
      </c>
      <c r="DR25" s="265" t="str">
        <f t="shared" ca="1" si="79"/>
        <v/>
      </c>
      <c r="DS25" s="265" t="str">
        <f t="shared" ca="1" si="80"/>
        <v/>
      </c>
      <c r="DT25" s="265" t="str">
        <f t="shared" ca="1" si="81"/>
        <v/>
      </c>
      <c r="DU25" s="265" t="str">
        <f t="shared" ca="1" si="82"/>
        <v/>
      </c>
      <c r="DV25" s="265" t="str">
        <f t="shared" ca="1" si="83"/>
        <v/>
      </c>
      <c r="DW25" s="266" t="str">
        <f t="shared" ca="1" si="84"/>
        <v/>
      </c>
    </row>
    <row r="26" spans="2:127" hidden="1" outlineLevel="1" x14ac:dyDescent="0.25">
      <c r="B26" t="str">
        <f t="shared" ca="1" si="85"/>
        <v>ВК  03</v>
      </c>
      <c r="C26" t="str">
        <f t="shared" ca="1" si="6"/>
        <v>Дисципліна з Г-каталога 03</v>
      </c>
      <c r="F26">
        <f t="shared" ca="1" si="106"/>
        <v>1</v>
      </c>
      <c r="G26" t="str">
        <f t="shared" ca="1" si="107"/>
        <v>2</v>
      </c>
      <c r="H26" t="str">
        <f t="shared" ca="1" si="108"/>
        <v/>
      </c>
      <c r="I26" t="str">
        <f t="shared" ca="1" si="109"/>
        <v/>
      </c>
      <c r="K26">
        <f t="shared" ca="1" si="11"/>
        <v>0</v>
      </c>
      <c r="M26">
        <f t="shared" ca="1" si="12"/>
        <v>0</v>
      </c>
      <c r="N26">
        <f t="shared" ca="1" si="13"/>
        <v>7</v>
      </c>
      <c r="O26">
        <f t="shared" ca="1" si="14"/>
        <v>210</v>
      </c>
      <c r="P26">
        <f t="shared" ca="1" si="15"/>
        <v>75</v>
      </c>
      <c r="Q26">
        <f t="shared" ca="1" si="16"/>
        <v>45</v>
      </c>
      <c r="R26">
        <f t="shared" ca="1" si="17"/>
        <v>15</v>
      </c>
      <c r="S26">
        <f t="shared" ca="1" si="18"/>
        <v>15</v>
      </c>
      <c r="T26">
        <f t="shared" ca="1" si="19"/>
        <v>0</v>
      </c>
      <c r="V26">
        <f t="shared" ca="1" si="20"/>
        <v>135</v>
      </c>
      <c r="W26" t="e">
        <f t="shared" ca="1" si="86"/>
        <v>#VALUE!</v>
      </c>
      <c r="X26">
        <f t="shared" ca="1" si="110"/>
        <v>8</v>
      </c>
      <c r="Y26">
        <f t="shared" ca="1" si="87"/>
        <v>4</v>
      </c>
      <c r="Z26" t="e">
        <f t="shared" ca="1" si="88"/>
        <v>#VALUE!</v>
      </c>
      <c r="AA26">
        <f t="shared" ca="1" si="111"/>
        <v>6</v>
      </c>
      <c r="AB26">
        <f t="shared" ca="1" si="89"/>
        <v>3</v>
      </c>
      <c r="AC26" t="e">
        <f t="shared" ca="1" si="90"/>
        <v>#VALUE!</v>
      </c>
      <c r="AD26">
        <f t="shared" ca="1" si="112"/>
        <v>0</v>
      </c>
      <c r="AE26">
        <f t="shared" ca="1" si="91"/>
        <v>0</v>
      </c>
      <c r="AF26" t="e">
        <f t="shared" ca="1" si="92"/>
        <v>#VALUE!</v>
      </c>
      <c r="AG26">
        <f t="shared" ca="1" si="113"/>
        <v>0</v>
      </c>
      <c r="AH26">
        <f t="shared" ca="1" si="93"/>
        <v>0</v>
      </c>
      <c r="AI26" t="e">
        <f t="shared" ca="1" si="94"/>
        <v>#VALUE!</v>
      </c>
      <c r="AJ26">
        <f t="shared" ca="1" si="114"/>
        <v>0</v>
      </c>
      <c r="AK26">
        <f t="shared" ca="1" si="95"/>
        <v>0</v>
      </c>
      <c r="AL26" t="e">
        <f t="shared" ca="1" si="96"/>
        <v>#VALUE!</v>
      </c>
      <c r="AM26">
        <f t="shared" ca="1" si="115"/>
        <v>0</v>
      </c>
      <c r="AN26">
        <f t="shared" ca="1" si="97"/>
        <v>0</v>
      </c>
      <c r="AO26" t="e">
        <f t="shared" ca="1" si="98"/>
        <v>#VALUE!</v>
      </c>
      <c r="AP26">
        <f t="shared" ca="1" si="116"/>
        <v>0</v>
      </c>
      <c r="AQ26">
        <f t="shared" ca="1" si="99"/>
        <v>0</v>
      </c>
      <c r="AR26" t="e">
        <f t="shared" ca="1" si="100"/>
        <v>#VALUE!</v>
      </c>
      <c r="AS26">
        <f t="shared" ca="1" si="117"/>
        <v>0</v>
      </c>
      <c r="AT26">
        <f t="shared" ca="1" si="101"/>
        <v>0</v>
      </c>
      <c r="AU26" t="str">
        <f t="shared" ca="1" si="118"/>
        <v/>
      </c>
      <c r="AV26">
        <f t="shared" ca="1" si="102"/>
        <v>14</v>
      </c>
      <c r="AW26">
        <f t="shared" ca="1" si="130"/>
        <v>10</v>
      </c>
      <c r="AX26">
        <f t="shared" ca="1" si="131"/>
        <v>2</v>
      </c>
      <c r="AY26">
        <f t="shared" ca="1" si="132"/>
        <v>2</v>
      </c>
      <c r="AZ26">
        <f t="shared" ca="1" si="133"/>
        <v>0</v>
      </c>
      <c r="BC26">
        <f ca="1">IF(BD26="","",COUNTIF($BD$10:BD26,BD26))</f>
        <v>3</v>
      </c>
      <c r="BD26" t="str">
        <f t="shared" ca="1" si="126"/>
        <v>ВК</v>
      </c>
      <c r="BE26" t="str">
        <f t="shared" ca="1" si="123"/>
        <v>ОК</v>
      </c>
      <c r="BF26">
        <f ca="1">IF(BK26="","",COUNTIF($BJ$10:$BJ$99,"&lt;"&amp;BJ26)+COUNTIF($BJ$10:BJ26,"="&amp;BJ26))</f>
        <v>6</v>
      </c>
      <c r="BG26">
        <f t="shared" ca="1" si="127"/>
        <v>16</v>
      </c>
      <c r="BH26">
        <f t="shared" ca="1" si="128"/>
        <v>16</v>
      </c>
      <c r="BI26" t="str">
        <f t="shared" ca="1" si="129"/>
        <v>Дисципліна з Г-каталога 03</v>
      </c>
      <c r="BJ26">
        <f t="shared" ca="1" si="124"/>
        <v>2</v>
      </c>
      <c r="BK26" t="str">
        <f ca="1">Lists!AE21</f>
        <v>Мікроелектромеханіка</v>
      </c>
      <c r="BL26" s="264">
        <f t="shared" ca="1" si="125"/>
        <v>4</v>
      </c>
      <c r="BO26">
        <f t="shared" ca="1" si="119"/>
        <v>2</v>
      </c>
      <c r="BP26" s="264">
        <f t="shared" ca="1" si="105"/>
        <v>2</v>
      </c>
      <c r="BQ26" s="265">
        <f t="shared" ca="1" si="134"/>
        <v>16</v>
      </c>
      <c r="BR26" s="265" t="str">
        <f t="shared" ca="1" si="134"/>
        <v/>
      </c>
      <c r="BS26" s="265" t="str">
        <f t="shared" ca="1" si="134"/>
        <v/>
      </c>
      <c r="BT26" s="265" t="str">
        <f t="shared" ca="1" si="134"/>
        <v/>
      </c>
      <c r="BU26" s="265" t="str">
        <f t="shared" ca="1" si="134"/>
        <v/>
      </c>
      <c r="BV26" s="265" t="str">
        <f t="shared" ca="1" si="134"/>
        <v/>
      </c>
      <c r="BW26" s="266" t="str">
        <f t="shared" ca="1" si="134"/>
        <v/>
      </c>
      <c r="BY26" s="264">
        <f t="shared" ca="1" si="122"/>
        <v>1</v>
      </c>
      <c r="BZ26" s="265">
        <f t="shared" ca="1" si="46"/>
        <v>1</v>
      </c>
      <c r="CA26" s="265">
        <f t="shared" ca="1" si="47"/>
        <v>1</v>
      </c>
      <c r="CB26" s="265">
        <f t="shared" ca="1" si="48"/>
        <v>1</v>
      </c>
      <c r="CC26" s="265">
        <f t="shared" ca="1" si="49"/>
        <v>1</v>
      </c>
      <c r="CD26" s="265">
        <f t="shared" ca="1" si="50"/>
        <v>1</v>
      </c>
      <c r="CE26" s="265">
        <f t="shared" ca="1" si="51"/>
        <v>1</v>
      </c>
      <c r="CF26" s="266">
        <f t="shared" ca="1" si="52"/>
        <v>1</v>
      </c>
      <c r="CH26" s="264" t="str">
        <f t="shared" ca="1" si="53"/>
        <v/>
      </c>
      <c r="CI26" s="265" t="str">
        <f t="shared" ca="1" si="54"/>
        <v>2</v>
      </c>
      <c r="CJ26" s="265" t="str">
        <f t="shared" ca="1" si="55"/>
        <v>2</v>
      </c>
      <c r="CK26" s="265" t="str">
        <f t="shared" ca="1" si="56"/>
        <v>2</v>
      </c>
      <c r="CL26" s="265" t="str">
        <f t="shared" ca="1" si="57"/>
        <v>2</v>
      </c>
      <c r="CM26" s="265" t="str">
        <f t="shared" ca="1" si="58"/>
        <v>2</v>
      </c>
      <c r="CN26" s="265" t="str">
        <f t="shared" ca="1" si="59"/>
        <v>2</v>
      </c>
      <c r="CO26" s="266" t="str">
        <f t="shared" ca="1" si="60"/>
        <v>2</v>
      </c>
      <c r="CV26" s="264" t="str">
        <f t="shared" ca="1" si="61"/>
        <v/>
      </c>
      <c r="CW26" s="265" t="str">
        <f t="shared" ca="1" si="62"/>
        <v/>
      </c>
      <c r="CX26" s="265" t="str">
        <f t="shared" ca="1" si="63"/>
        <v/>
      </c>
      <c r="CY26" s="265" t="str">
        <f t="shared" ca="1" si="64"/>
        <v/>
      </c>
      <c r="CZ26" s="265" t="str">
        <f t="shared" ca="1" si="65"/>
        <v/>
      </c>
      <c r="DA26" s="265" t="str">
        <f t="shared" ca="1" si="66"/>
        <v/>
      </c>
      <c r="DB26" s="265" t="str">
        <f t="shared" ca="1" si="67"/>
        <v/>
      </c>
      <c r="DC26" s="266" t="str">
        <f t="shared" ca="1" si="68"/>
        <v/>
      </c>
      <c r="DG26" s="264" t="str">
        <f t="shared" ca="1" si="69"/>
        <v/>
      </c>
      <c r="DH26" s="265" t="str">
        <f t="shared" ca="1" si="70"/>
        <v/>
      </c>
      <c r="DI26" s="265" t="str">
        <f t="shared" ca="1" si="71"/>
        <v/>
      </c>
      <c r="DJ26" s="265" t="str">
        <f t="shared" ca="1" si="72"/>
        <v/>
      </c>
      <c r="DK26" s="265" t="str">
        <f t="shared" ca="1" si="73"/>
        <v/>
      </c>
      <c r="DL26" s="265" t="str">
        <f t="shared" ca="1" si="74"/>
        <v/>
      </c>
      <c r="DM26" s="265" t="str">
        <f t="shared" ca="1" si="75"/>
        <v/>
      </c>
      <c r="DN26" s="266" t="str">
        <f t="shared" ca="1" si="76"/>
        <v/>
      </c>
      <c r="DP26" s="264" t="str">
        <f t="shared" ca="1" si="77"/>
        <v/>
      </c>
      <c r="DQ26" s="265" t="str">
        <f t="shared" ca="1" si="78"/>
        <v/>
      </c>
      <c r="DR26" s="265" t="str">
        <f t="shared" ca="1" si="79"/>
        <v/>
      </c>
      <c r="DS26" s="265" t="str">
        <f t="shared" ca="1" si="80"/>
        <v/>
      </c>
      <c r="DT26" s="265" t="str">
        <f t="shared" ca="1" si="81"/>
        <v/>
      </c>
      <c r="DU26" s="265" t="str">
        <f t="shared" ca="1" si="82"/>
        <v/>
      </c>
      <c r="DV26" s="265" t="str">
        <f t="shared" ca="1" si="83"/>
        <v/>
      </c>
      <c r="DW26" s="266" t="str">
        <f t="shared" ca="1" si="84"/>
        <v/>
      </c>
    </row>
    <row r="27" spans="2:127" hidden="1" outlineLevel="1" x14ac:dyDescent="0.25">
      <c r="B27" t="str">
        <f t="shared" ca="1" si="85"/>
        <v>ВК  04</v>
      </c>
      <c r="C27" t="str">
        <f t="shared" ca="1" si="6"/>
        <v>Дисципліна з Г-каталога 04</v>
      </c>
      <c r="F27" t="str">
        <f t="shared" ca="1" si="106"/>
        <v/>
      </c>
      <c r="G27">
        <f t="shared" ca="1" si="107"/>
        <v>2</v>
      </c>
      <c r="H27" t="str">
        <f t="shared" ca="1" si="108"/>
        <v/>
      </c>
      <c r="I27" t="str">
        <f t="shared" ca="1" si="109"/>
        <v/>
      </c>
      <c r="K27">
        <f t="shared" ca="1" si="11"/>
        <v>0</v>
      </c>
      <c r="M27">
        <f t="shared" ca="1" si="12"/>
        <v>0</v>
      </c>
      <c r="N27">
        <f t="shared" ca="1" si="13"/>
        <v>3</v>
      </c>
      <c r="O27">
        <f t="shared" ca="1" si="14"/>
        <v>90</v>
      </c>
      <c r="P27">
        <f t="shared" ca="1" si="15"/>
        <v>30</v>
      </c>
      <c r="Q27">
        <f t="shared" ca="1" si="16"/>
        <v>15</v>
      </c>
      <c r="R27">
        <f t="shared" ca="1" si="17"/>
        <v>0</v>
      </c>
      <c r="S27">
        <f t="shared" ca="1" si="18"/>
        <v>15</v>
      </c>
      <c r="T27">
        <f t="shared" ca="1" si="19"/>
        <v>0</v>
      </c>
      <c r="V27">
        <f t="shared" ca="1" si="20"/>
        <v>60</v>
      </c>
      <c r="W27" t="e">
        <f t="shared" ca="1" si="86"/>
        <v>#VALUE!</v>
      </c>
      <c r="X27">
        <f t="shared" ca="1" si="110"/>
        <v>0</v>
      </c>
      <c r="Y27">
        <f t="shared" ca="1" si="87"/>
        <v>0</v>
      </c>
      <c r="Z27" t="e">
        <f t="shared" ca="1" si="88"/>
        <v>#VALUE!</v>
      </c>
      <c r="AA27">
        <f t="shared" ca="1" si="111"/>
        <v>6</v>
      </c>
      <c r="AB27">
        <f t="shared" ca="1" si="89"/>
        <v>3</v>
      </c>
      <c r="AC27" t="e">
        <f t="shared" ca="1" si="90"/>
        <v>#VALUE!</v>
      </c>
      <c r="AD27">
        <f t="shared" ca="1" si="112"/>
        <v>0</v>
      </c>
      <c r="AE27">
        <f t="shared" ca="1" si="91"/>
        <v>0</v>
      </c>
      <c r="AF27" t="e">
        <f t="shared" ca="1" si="92"/>
        <v>#VALUE!</v>
      </c>
      <c r="AG27">
        <f t="shared" ca="1" si="113"/>
        <v>0</v>
      </c>
      <c r="AH27">
        <f t="shared" ca="1" si="93"/>
        <v>0</v>
      </c>
      <c r="AI27" t="e">
        <f t="shared" ca="1" si="94"/>
        <v>#VALUE!</v>
      </c>
      <c r="AJ27">
        <f t="shared" ca="1" si="114"/>
        <v>0</v>
      </c>
      <c r="AK27">
        <f t="shared" ca="1" si="95"/>
        <v>0</v>
      </c>
      <c r="AL27" t="e">
        <f t="shared" ca="1" si="96"/>
        <v>#VALUE!</v>
      </c>
      <c r="AM27">
        <f t="shared" ca="1" si="115"/>
        <v>0</v>
      </c>
      <c r="AN27">
        <f t="shared" ca="1" si="97"/>
        <v>0</v>
      </c>
      <c r="AO27" t="e">
        <f t="shared" ca="1" si="98"/>
        <v>#VALUE!</v>
      </c>
      <c r="AP27">
        <f t="shared" ca="1" si="116"/>
        <v>0</v>
      </c>
      <c r="AQ27">
        <f t="shared" ca="1" si="99"/>
        <v>0</v>
      </c>
      <c r="AR27" t="e">
        <f t="shared" ca="1" si="100"/>
        <v>#VALUE!</v>
      </c>
      <c r="AS27">
        <f t="shared" ca="1" si="117"/>
        <v>0</v>
      </c>
      <c r="AT27">
        <f t="shared" ca="1" si="101"/>
        <v>0</v>
      </c>
      <c r="AU27" t="str">
        <f t="shared" ca="1" si="118"/>
        <v/>
      </c>
      <c r="AV27">
        <f t="shared" ca="1" si="102"/>
        <v>6</v>
      </c>
      <c r="AW27">
        <f t="shared" ref="AW27:AW35" ca="1" si="135">IF(LEFT($C27,5)="  Всь",SUMIF($B$10:$B$99,"="&amp;$BD26&amp;"  *",AW$10:AW$99),SUMIF(список,$C27,OFFSET(список,0,AW$4)))</f>
        <v>4</v>
      </c>
      <c r="AX27">
        <f t="shared" ref="AX27:AX35" ca="1" si="136">IF(LEFT($C27,5)="  Всь",SUMIF($B$10:$B$99,"="&amp;$BD26&amp;"  *",AX$10:AX$99),SUMIF(список,$C27,OFFSET(список,0,AX$4)))</f>
        <v>0</v>
      </c>
      <c r="AY27">
        <f t="shared" ref="AY27:AY35" ca="1" si="137">IF(LEFT($C27,5)="  Всь",SUMIF($B$10:$B$99,"="&amp;$BD26&amp;"  *",AY$10:AY$99),SUMIF(список,$C27,OFFSET(список,0,AY$4)))</f>
        <v>2</v>
      </c>
      <c r="AZ27">
        <f t="shared" ref="AZ27:AZ35" ca="1" si="138">IF(LEFT($C27,5)="  Всь",SUMIF($B$10:$B$99,"="&amp;$BD26&amp;"  *",AZ$10:AZ$99),SUMIF(список,$C27,OFFSET(список,0,AZ$4)))</f>
        <v>0</v>
      </c>
      <c r="BC27">
        <f ca="1">IF(BD27="","",COUNTIF($BD$10:BD27,BD27))</f>
        <v>4</v>
      </c>
      <c r="BD27" t="str">
        <f t="shared" ca="1" si="126"/>
        <v>ВК</v>
      </c>
      <c r="BE27" t="str">
        <f t="shared" ca="1" si="123"/>
        <v>ОК</v>
      </c>
      <c r="BF27">
        <f ca="1">IF(BK27="","",COUNTIF($BJ$10:$BJ$99,"&lt;"&amp;BJ27)+COUNTIF($BJ$10:BJ27,"="&amp;BJ27))</f>
        <v>7</v>
      </c>
      <c r="BG27">
        <f t="shared" ca="1" si="127"/>
        <v>17</v>
      </c>
      <c r="BH27">
        <f t="shared" ca="1" si="128"/>
        <v>17</v>
      </c>
      <c r="BI27" t="str">
        <f t="shared" ca="1" si="129"/>
        <v>Дисципліна з Г-каталога 04</v>
      </c>
      <c r="BJ27">
        <f t="shared" ca="1" si="124"/>
        <v>2</v>
      </c>
      <c r="BK27" t="str">
        <f ca="1">Lists!AE22</f>
        <v>Мікропроцесорні системи керування технологічними процесами</v>
      </c>
      <c r="BL27" s="264">
        <f t="shared" ca="1" si="125"/>
        <v>3</v>
      </c>
      <c r="BO27">
        <f t="shared" ca="1" si="119"/>
        <v>1</v>
      </c>
      <c r="BP27" s="264">
        <f t="shared" ca="1" si="105"/>
        <v>18</v>
      </c>
      <c r="BQ27" s="265" t="str">
        <f t="shared" ca="1" si="134"/>
        <v/>
      </c>
      <c r="BR27" s="265" t="str">
        <f t="shared" ca="1" si="134"/>
        <v/>
      </c>
      <c r="BS27" s="265" t="str">
        <f t="shared" ca="1" si="134"/>
        <v/>
      </c>
      <c r="BT27" s="265" t="str">
        <f t="shared" ca="1" si="134"/>
        <v/>
      </c>
      <c r="BU27" s="265" t="str">
        <f t="shared" ca="1" si="134"/>
        <v/>
      </c>
      <c r="BV27" s="265" t="str">
        <f t="shared" ca="1" si="134"/>
        <v/>
      </c>
      <c r="BW27" s="266" t="str">
        <f t="shared" ca="1" si="134"/>
        <v/>
      </c>
      <c r="BY27" s="264" t="str">
        <f t="shared" ca="1" si="122"/>
        <v/>
      </c>
      <c r="BZ27" s="265" t="str">
        <f t="shared" ca="1" si="46"/>
        <v/>
      </c>
      <c r="CA27" s="265" t="str">
        <f t="shared" ca="1" si="47"/>
        <v/>
      </c>
      <c r="CB27" s="265" t="str">
        <f t="shared" ca="1" si="48"/>
        <v/>
      </c>
      <c r="CC27" s="265" t="str">
        <f t="shared" ca="1" si="49"/>
        <v/>
      </c>
      <c r="CD27" s="265" t="str">
        <f t="shared" ca="1" si="50"/>
        <v/>
      </c>
      <c r="CE27" s="265" t="str">
        <f t="shared" ca="1" si="51"/>
        <v/>
      </c>
      <c r="CF27" s="266" t="str">
        <f t="shared" ca="1" si="52"/>
        <v/>
      </c>
      <c r="CH27" s="264">
        <f t="shared" ca="1" si="53"/>
        <v>2</v>
      </c>
      <c r="CI27" s="265">
        <f t="shared" ca="1" si="54"/>
        <v>2</v>
      </c>
      <c r="CJ27" s="265">
        <f t="shared" ca="1" si="55"/>
        <v>2</v>
      </c>
      <c r="CK27" s="265">
        <f t="shared" ca="1" si="56"/>
        <v>2</v>
      </c>
      <c r="CL27" s="265">
        <f t="shared" ca="1" si="57"/>
        <v>2</v>
      </c>
      <c r="CM27" s="265">
        <f t="shared" ca="1" si="58"/>
        <v>2</v>
      </c>
      <c r="CN27" s="265">
        <f t="shared" ca="1" si="59"/>
        <v>2</v>
      </c>
      <c r="CO27" s="266">
        <f t="shared" ca="1" si="60"/>
        <v>2</v>
      </c>
      <c r="CV27" s="264" t="str">
        <f t="shared" ca="1" si="61"/>
        <v/>
      </c>
      <c r="CW27" s="265" t="str">
        <f t="shared" ca="1" si="62"/>
        <v/>
      </c>
      <c r="CX27" s="265" t="str">
        <f t="shared" ca="1" si="63"/>
        <v/>
      </c>
      <c r="CY27" s="265" t="str">
        <f t="shared" ca="1" si="64"/>
        <v/>
      </c>
      <c r="CZ27" s="265" t="str">
        <f t="shared" ca="1" si="65"/>
        <v/>
      </c>
      <c r="DA27" s="265" t="str">
        <f t="shared" ca="1" si="66"/>
        <v/>
      </c>
      <c r="DB27" s="265" t="str">
        <f t="shared" ca="1" si="67"/>
        <v/>
      </c>
      <c r="DC27" s="266" t="str">
        <f t="shared" ca="1" si="68"/>
        <v/>
      </c>
      <c r="DG27" s="264" t="str">
        <f t="shared" ca="1" si="69"/>
        <v/>
      </c>
      <c r="DH27" s="265" t="str">
        <f t="shared" ca="1" si="70"/>
        <v/>
      </c>
      <c r="DI27" s="265" t="str">
        <f t="shared" ca="1" si="71"/>
        <v/>
      </c>
      <c r="DJ27" s="265" t="str">
        <f t="shared" ca="1" si="72"/>
        <v/>
      </c>
      <c r="DK27" s="265" t="str">
        <f t="shared" ca="1" si="73"/>
        <v/>
      </c>
      <c r="DL27" s="265" t="str">
        <f t="shared" ca="1" si="74"/>
        <v/>
      </c>
      <c r="DM27" s="265" t="str">
        <f t="shared" ca="1" si="75"/>
        <v/>
      </c>
      <c r="DN27" s="266" t="str">
        <f t="shared" ca="1" si="76"/>
        <v/>
      </c>
      <c r="DP27" s="264" t="str">
        <f t="shared" ca="1" si="77"/>
        <v/>
      </c>
      <c r="DQ27" s="265" t="str">
        <f t="shared" ca="1" si="78"/>
        <v/>
      </c>
      <c r="DR27" s="265" t="str">
        <f t="shared" ca="1" si="79"/>
        <v/>
      </c>
      <c r="DS27" s="265" t="str">
        <f t="shared" ca="1" si="80"/>
        <v/>
      </c>
      <c r="DT27" s="265" t="str">
        <f t="shared" ca="1" si="81"/>
        <v/>
      </c>
      <c r="DU27" s="265" t="str">
        <f t="shared" ca="1" si="82"/>
        <v/>
      </c>
      <c r="DV27" s="265" t="str">
        <f t="shared" ca="1" si="83"/>
        <v/>
      </c>
      <c r="DW27" s="266" t="str">
        <f t="shared" ca="1" si="84"/>
        <v/>
      </c>
    </row>
    <row r="28" spans="2:127" hidden="1" outlineLevel="1" x14ac:dyDescent="0.25">
      <c r="B28" t="str">
        <f t="shared" ca="1" si="85"/>
        <v>ВК  05</v>
      </c>
      <c r="C28" t="str">
        <f t="shared" ca="1" si="6"/>
        <v>Дисципліна з Г-каталога 05</v>
      </c>
      <c r="F28" t="str">
        <f t="shared" ca="1" si="106"/>
        <v/>
      </c>
      <c r="G28">
        <f t="shared" ca="1" si="107"/>
        <v>2</v>
      </c>
      <c r="H28" t="str">
        <f t="shared" ca="1" si="108"/>
        <v/>
      </c>
      <c r="I28" t="str">
        <f t="shared" ca="1" si="109"/>
        <v/>
      </c>
      <c r="K28">
        <f t="shared" ca="1" si="11"/>
        <v>0</v>
      </c>
      <c r="M28">
        <f t="shared" ca="1" si="12"/>
        <v>0</v>
      </c>
      <c r="N28">
        <f t="shared" ca="1" si="13"/>
        <v>3</v>
      </c>
      <c r="O28">
        <f t="shared" ca="1" si="14"/>
        <v>90</v>
      </c>
      <c r="P28">
        <f t="shared" ca="1" si="15"/>
        <v>30</v>
      </c>
      <c r="Q28">
        <f t="shared" ca="1" si="16"/>
        <v>15</v>
      </c>
      <c r="R28">
        <f t="shared" ca="1" si="17"/>
        <v>0</v>
      </c>
      <c r="S28">
        <f t="shared" ca="1" si="18"/>
        <v>15</v>
      </c>
      <c r="T28">
        <f t="shared" ca="1" si="19"/>
        <v>0</v>
      </c>
      <c r="V28">
        <f t="shared" ca="1" si="20"/>
        <v>60</v>
      </c>
      <c r="W28" t="e">
        <f t="shared" ca="1" si="86"/>
        <v>#VALUE!</v>
      </c>
      <c r="X28">
        <f t="shared" ca="1" si="110"/>
        <v>0</v>
      </c>
      <c r="Y28">
        <f t="shared" ca="1" si="87"/>
        <v>0</v>
      </c>
      <c r="Z28" t="e">
        <f t="shared" ca="1" si="88"/>
        <v>#VALUE!</v>
      </c>
      <c r="AA28">
        <f t="shared" ca="1" si="111"/>
        <v>6</v>
      </c>
      <c r="AB28">
        <f t="shared" ca="1" si="89"/>
        <v>3</v>
      </c>
      <c r="AC28" t="e">
        <f t="shared" ca="1" si="90"/>
        <v>#VALUE!</v>
      </c>
      <c r="AD28">
        <f t="shared" ca="1" si="112"/>
        <v>0</v>
      </c>
      <c r="AE28">
        <f t="shared" ca="1" si="91"/>
        <v>0</v>
      </c>
      <c r="AF28" t="e">
        <f t="shared" ca="1" si="92"/>
        <v>#VALUE!</v>
      </c>
      <c r="AG28">
        <f t="shared" ca="1" si="113"/>
        <v>0</v>
      </c>
      <c r="AH28">
        <f t="shared" ca="1" si="93"/>
        <v>0</v>
      </c>
      <c r="AI28" t="e">
        <f t="shared" ca="1" si="94"/>
        <v>#VALUE!</v>
      </c>
      <c r="AJ28">
        <f t="shared" ca="1" si="114"/>
        <v>0</v>
      </c>
      <c r="AK28">
        <f t="shared" ca="1" si="95"/>
        <v>0</v>
      </c>
      <c r="AL28" t="e">
        <f t="shared" ca="1" si="96"/>
        <v>#VALUE!</v>
      </c>
      <c r="AM28">
        <f t="shared" ca="1" si="115"/>
        <v>0</v>
      </c>
      <c r="AN28">
        <f t="shared" ca="1" si="97"/>
        <v>0</v>
      </c>
      <c r="AO28" t="e">
        <f t="shared" ca="1" si="98"/>
        <v>#VALUE!</v>
      </c>
      <c r="AP28">
        <f t="shared" ca="1" si="116"/>
        <v>0</v>
      </c>
      <c r="AQ28">
        <f t="shared" ca="1" si="99"/>
        <v>0</v>
      </c>
      <c r="AR28" t="e">
        <f t="shared" ca="1" si="100"/>
        <v>#VALUE!</v>
      </c>
      <c r="AS28">
        <f t="shared" ca="1" si="117"/>
        <v>0</v>
      </c>
      <c r="AT28">
        <f t="shared" ca="1" si="101"/>
        <v>0</v>
      </c>
      <c r="AU28" t="str">
        <f t="shared" ca="1" si="118"/>
        <v/>
      </c>
      <c r="AV28">
        <f t="shared" ca="1" si="102"/>
        <v>6</v>
      </c>
      <c r="AW28">
        <f t="shared" ca="1" si="135"/>
        <v>4</v>
      </c>
      <c r="AX28">
        <f t="shared" ca="1" si="136"/>
        <v>0</v>
      </c>
      <c r="AY28">
        <f t="shared" ca="1" si="137"/>
        <v>2</v>
      </c>
      <c r="AZ28">
        <f t="shared" ca="1" si="138"/>
        <v>0</v>
      </c>
      <c r="BC28">
        <f ca="1">IF(BD28="","",COUNTIF($BD$10:BD28,BD28))</f>
        <v>5</v>
      </c>
      <c r="BD28" t="str">
        <f t="shared" ca="1" si="126"/>
        <v>ВК</v>
      </c>
      <c r="BE28" t="str">
        <f t="shared" ca="1" si="123"/>
        <v>ОК</v>
      </c>
      <c r="BF28">
        <f ca="1">IF(BK28="","",COUNTIF($BJ$10:$BJ$99,"&lt;"&amp;BJ28)+COUNTIF($BJ$10:BJ28,"="&amp;BJ28))</f>
        <v>8</v>
      </c>
      <c r="BG28">
        <f t="shared" ca="1" si="127"/>
        <v>18</v>
      </c>
      <c r="BH28">
        <f t="shared" ca="1" si="128"/>
        <v>18</v>
      </c>
      <c r="BI28" t="str">
        <f t="shared" ca="1" si="129"/>
        <v>Дисципліна з Г-каталога 05</v>
      </c>
      <c r="BJ28">
        <f t="shared" ca="1" si="124"/>
        <v>2</v>
      </c>
      <c r="BK28" t="str">
        <f ca="1">Lists!AE23</f>
        <v>Організація, планування та управління промисловим виробництвом / Менеджмент підприємств радіоелектронної промисловості / Маркетинг підприємств радіоелектронної промисловості</v>
      </c>
      <c r="BL28" s="264">
        <f t="shared" ca="1" si="125"/>
        <v>7</v>
      </c>
      <c r="BO28">
        <f t="shared" ca="1" si="119"/>
        <v>1</v>
      </c>
      <c r="BP28" s="264">
        <f t="shared" ca="1" si="105"/>
        <v>19</v>
      </c>
      <c r="BQ28" s="265" t="str">
        <f t="shared" ca="1" si="134"/>
        <v/>
      </c>
      <c r="BR28" s="265" t="str">
        <f t="shared" ca="1" si="134"/>
        <v/>
      </c>
      <c r="BS28" s="265" t="str">
        <f t="shared" ca="1" si="134"/>
        <v/>
      </c>
      <c r="BT28" s="265" t="str">
        <f t="shared" ca="1" si="134"/>
        <v/>
      </c>
      <c r="BU28" s="265" t="str">
        <f t="shared" ca="1" si="134"/>
        <v/>
      </c>
      <c r="BV28" s="265" t="str">
        <f t="shared" ca="1" si="134"/>
        <v/>
      </c>
      <c r="BW28" s="266" t="str">
        <f t="shared" ca="1" si="134"/>
        <v/>
      </c>
      <c r="BY28" s="264" t="str">
        <f t="shared" ca="1" si="122"/>
        <v/>
      </c>
      <c r="BZ28" s="265" t="str">
        <f t="shared" ca="1" si="46"/>
        <v/>
      </c>
      <c r="CA28" s="265" t="str">
        <f t="shared" ca="1" si="47"/>
        <v/>
      </c>
      <c r="CB28" s="265" t="str">
        <f t="shared" ca="1" si="48"/>
        <v/>
      </c>
      <c r="CC28" s="265" t="str">
        <f t="shared" ca="1" si="49"/>
        <v/>
      </c>
      <c r="CD28" s="265" t="str">
        <f t="shared" ca="1" si="50"/>
        <v/>
      </c>
      <c r="CE28" s="265" t="str">
        <f t="shared" ca="1" si="51"/>
        <v/>
      </c>
      <c r="CF28" s="266" t="str">
        <f t="shared" ca="1" si="52"/>
        <v/>
      </c>
      <c r="CH28" s="264">
        <f t="shared" ca="1" si="53"/>
        <v>2</v>
      </c>
      <c r="CI28" s="265">
        <f t="shared" ca="1" si="54"/>
        <v>2</v>
      </c>
      <c r="CJ28" s="265">
        <f t="shared" ca="1" si="55"/>
        <v>2</v>
      </c>
      <c r="CK28" s="265">
        <f t="shared" ca="1" si="56"/>
        <v>2</v>
      </c>
      <c r="CL28" s="265">
        <f t="shared" ca="1" si="57"/>
        <v>2</v>
      </c>
      <c r="CM28" s="265">
        <f t="shared" ca="1" si="58"/>
        <v>2</v>
      </c>
      <c r="CN28" s="265">
        <f t="shared" ca="1" si="59"/>
        <v>2</v>
      </c>
      <c r="CO28" s="266">
        <f t="shared" ca="1" si="60"/>
        <v>2</v>
      </c>
      <c r="CV28" s="264" t="str">
        <f t="shared" ca="1" si="61"/>
        <v/>
      </c>
      <c r="CW28" s="265" t="str">
        <f t="shared" ca="1" si="62"/>
        <v/>
      </c>
      <c r="CX28" s="265" t="str">
        <f t="shared" ca="1" si="63"/>
        <v/>
      </c>
      <c r="CY28" s="265" t="str">
        <f t="shared" ca="1" si="64"/>
        <v/>
      </c>
      <c r="CZ28" s="265" t="str">
        <f t="shared" ca="1" si="65"/>
        <v/>
      </c>
      <c r="DA28" s="265" t="str">
        <f t="shared" ca="1" si="66"/>
        <v/>
      </c>
      <c r="DB28" s="265" t="str">
        <f t="shared" ca="1" si="67"/>
        <v/>
      </c>
      <c r="DC28" s="266" t="str">
        <f t="shared" ca="1" si="68"/>
        <v/>
      </c>
      <c r="DG28" s="264" t="str">
        <f t="shared" ca="1" si="69"/>
        <v/>
      </c>
      <c r="DH28" s="265" t="str">
        <f t="shared" ca="1" si="70"/>
        <v/>
      </c>
      <c r="DI28" s="265" t="str">
        <f t="shared" ca="1" si="71"/>
        <v/>
      </c>
      <c r="DJ28" s="265" t="str">
        <f t="shared" ca="1" si="72"/>
        <v/>
      </c>
      <c r="DK28" s="265" t="str">
        <f t="shared" ca="1" si="73"/>
        <v/>
      </c>
      <c r="DL28" s="265" t="str">
        <f t="shared" ca="1" si="74"/>
        <v/>
      </c>
      <c r="DM28" s="265" t="str">
        <f t="shared" ca="1" si="75"/>
        <v/>
      </c>
      <c r="DN28" s="266" t="str">
        <f t="shared" ca="1" si="76"/>
        <v/>
      </c>
      <c r="DP28" s="264" t="str">
        <f t="shared" ca="1" si="77"/>
        <v/>
      </c>
      <c r="DQ28" s="265" t="str">
        <f t="shared" ca="1" si="78"/>
        <v/>
      </c>
      <c r="DR28" s="265" t="str">
        <f t="shared" ca="1" si="79"/>
        <v/>
      </c>
      <c r="DS28" s="265" t="str">
        <f t="shared" ca="1" si="80"/>
        <v/>
      </c>
      <c r="DT28" s="265" t="str">
        <f t="shared" ca="1" si="81"/>
        <v/>
      </c>
      <c r="DU28" s="265" t="str">
        <f t="shared" ca="1" si="82"/>
        <v/>
      </c>
      <c r="DV28" s="265" t="str">
        <f t="shared" ca="1" si="83"/>
        <v/>
      </c>
      <c r="DW28" s="266" t="str">
        <f t="shared" ca="1" si="84"/>
        <v/>
      </c>
    </row>
    <row r="29" spans="2:127" hidden="1" outlineLevel="1" x14ac:dyDescent="0.25">
      <c r="B29" t="str">
        <f t="shared" ca="1" si="85"/>
        <v>ВК  06</v>
      </c>
      <c r="C29" t="str">
        <f t="shared" ca="1" si="6"/>
        <v>Дисципліна з Г-каталога 06</v>
      </c>
      <c r="F29" t="str">
        <f t="shared" ca="1" si="106"/>
        <v/>
      </c>
      <c r="G29">
        <f t="shared" ca="1" si="107"/>
        <v>2</v>
      </c>
      <c r="H29" t="str">
        <f t="shared" ca="1" si="108"/>
        <v/>
      </c>
      <c r="I29" t="str">
        <f t="shared" ca="1" si="109"/>
        <v/>
      </c>
      <c r="K29">
        <f t="shared" ca="1" si="11"/>
        <v>0</v>
      </c>
      <c r="M29">
        <f t="shared" ca="1" si="12"/>
        <v>0</v>
      </c>
      <c r="N29">
        <f t="shared" ca="1" si="13"/>
        <v>4</v>
      </c>
      <c r="O29">
        <f t="shared" ca="1" si="14"/>
        <v>120</v>
      </c>
      <c r="P29">
        <f t="shared" ca="1" si="15"/>
        <v>45</v>
      </c>
      <c r="Q29">
        <f t="shared" ca="1" si="16"/>
        <v>15</v>
      </c>
      <c r="R29">
        <f t="shared" ca="1" si="17"/>
        <v>0</v>
      </c>
      <c r="S29">
        <f t="shared" ca="1" si="18"/>
        <v>30</v>
      </c>
      <c r="T29">
        <f t="shared" ca="1" si="19"/>
        <v>0</v>
      </c>
      <c r="V29">
        <f t="shared" ca="1" si="20"/>
        <v>75</v>
      </c>
      <c r="W29" t="e">
        <f t="shared" ca="1" si="86"/>
        <v>#VALUE!</v>
      </c>
      <c r="X29">
        <f t="shared" ca="1" si="110"/>
        <v>0</v>
      </c>
      <c r="Y29">
        <f t="shared" ca="1" si="87"/>
        <v>0</v>
      </c>
      <c r="Z29" t="e">
        <f t="shared" ca="1" si="88"/>
        <v>#VALUE!</v>
      </c>
      <c r="AA29">
        <f t="shared" ca="1" si="111"/>
        <v>10</v>
      </c>
      <c r="AB29">
        <f t="shared" ca="1" si="89"/>
        <v>4</v>
      </c>
      <c r="AC29" t="e">
        <f t="shared" ca="1" si="90"/>
        <v>#VALUE!</v>
      </c>
      <c r="AD29">
        <f t="shared" ca="1" si="112"/>
        <v>0</v>
      </c>
      <c r="AE29">
        <f t="shared" ca="1" si="91"/>
        <v>0</v>
      </c>
      <c r="AF29" t="e">
        <f t="shared" ca="1" si="92"/>
        <v>#VALUE!</v>
      </c>
      <c r="AG29">
        <f t="shared" ca="1" si="113"/>
        <v>0</v>
      </c>
      <c r="AH29">
        <f t="shared" ca="1" si="93"/>
        <v>0</v>
      </c>
      <c r="AI29" t="e">
        <f t="shared" ca="1" si="94"/>
        <v>#VALUE!</v>
      </c>
      <c r="AJ29">
        <f t="shared" ca="1" si="114"/>
        <v>0</v>
      </c>
      <c r="AK29">
        <f t="shared" ca="1" si="95"/>
        <v>0</v>
      </c>
      <c r="AL29" t="e">
        <f t="shared" ca="1" si="96"/>
        <v>#VALUE!</v>
      </c>
      <c r="AM29">
        <f t="shared" ca="1" si="115"/>
        <v>0</v>
      </c>
      <c r="AN29">
        <f t="shared" ca="1" si="97"/>
        <v>0</v>
      </c>
      <c r="AO29" t="e">
        <f t="shared" ca="1" si="98"/>
        <v>#VALUE!</v>
      </c>
      <c r="AP29">
        <f t="shared" ca="1" si="116"/>
        <v>0</v>
      </c>
      <c r="AQ29">
        <f t="shared" ca="1" si="99"/>
        <v>0</v>
      </c>
      <c r="AR29" t="e">
        <f t="shared" ca="1" si="100"/>
        <v>#VALUE!</v>
      </c>
      <c r="AS29">
        <f t="shared" ca="1" si="117"/>
        <v>0</v>
      </c>
      <c r="AT29">
        <f t="shared" ca="1" si="101"/>
        <v>0</v>
      </c>
      <c r="AU29" t="str">
        <f t="shared" ca="1" si="118"/>
        <v/>
      </c>
      <c r="AV29">
        <f t="shared" ca="1" si="102"/>
        <v>10</v>
      </c>
      <c r="AW29">
        <f t="shared" ca="1" si="135"/>
        <v>4</v>
      </c>
      <c r="AX29">
        <f t="shared" ca="1" si="136"/>
        <v>0</v>
      </c>
      <c r="AY29">
        <f t="shared" ca="1" si="137"/>
        <v>6</v>
      </c>
      <c r="AZ29">
        <f t="shared" ca="1" si="138"/>
        <v>0</v>
      </c>
      <c r="BC29">
        <f ca="1">IF(BD29="","",COUNTIF($BD$10:BD29,BD29))</f>
        <v>6</v>
      </c>
      <c r="BD29" t="str">
        <f t="shared" ca="1" si="126"/>
        <v>ВК</v>
      </c>
      <c r="BE29" t="str">
        <f t="shared" ca="1" si="123"/>
        <v>ОК</v>
      </c>
      <c r="BF29">
        <f ca="1">IF(BK29="","",COUNTIF($BJ$10:$BJ$99,"&lt;"&amp;BJ29)+COUNTIF($BJ$10:BJ29,"="&amp;BJ29))</f>
        <v>9</v>
      </c>
      <c r="BG29">
        <f t="shared" ca="1" si="127"/>
        <v>19</v>
      </c>
      <c r="BH29">
        <f t="shared" ca="1" si="128"/>
        <v>19</v>
      </c>
      <c r="BI29" t="str">
        <f t="shared" ca="1" si="129"/>
        <v>Дисципліна з Г-каталога 06</v>
      </c>
      <c r="BJ29">
        <f t="shared" ca="1" si="124"/>
        <v>2</v>
      </c>
      <c r="BK29" t="str">
        <f ca="1">Lists!AE24</f>
        <v>Переддипломна практика</v>
      </c>
      <c r="BL29" s="264">
        <f t="shared" ca="1" si="125"/>
        <v>22</v>
      </c>
      <c r="BO29">
        <f t="shared" ca="1" si="119"/>
        <v>1</v>
      </c>
      <c r="BP29" s="264">
        <f t="shared" ca="1" si="105"/>
        <v>20</v>
      </c>
      <c r="BQ29" s="265" t="str">
        <f t="shared" ca="1" si="134"/>
        <v/>
      </c>
      <c r="BR29" s="265" t="str">
        <f t="shared" ca="1" si="134"/>
        <v/>
      </c>
      <c r="BS29" s="265" t="str">
        <f t="shared" ca="1" si="134"/>
        <v/>
      </c>
      <c r="BT29" s="265" t="str">
        <f t="shared" ca="1" si="134"/>
        <v/>
      </c>
      <c r="BU29" s="265" t="str">
        <f t="shared" ca="1" si="134"/>
        <v/>
      </c>
      <c r="BV29" s="265" t="str">
        <f t="shared" ca="1" si="134"/>
        <v/>
      </c>
      <c r="BW29" s="266" t="str">
        <f t="shared" ca="1" si="134"/>
        <v/>
      </c>
      <c r="BY29" s="264" t="str">
        <f t="shared" ca="1" si="122"/>
        <v/>
      </c>
      <c r="BZ29" s="265" t="str">
        <f t="shared" ca="1" si="46"/>
        <v/>
      </c>
      <c r="CA29" s="265" t="str">
        <f t="shared" ca="1" si="47"/>
        <v/>
      </c>
      <c r="CB29" s="265" t="str">
        <f t="shared" ca="1" si="48"/>
        <v/>
      </c>
      <c r="CC29" s="265" t="str">
        <f t="shared" ca="1" si="49"/>
        <v/>
      </c>
      <c r="CD29" s="265" t="str">
        <f t="shared" ca="1" si="50"/>
        <v/>
      </c>
      <c r="CE29" s="265" t="str">
        <f t="shared" ca="1" si="51"/>
        <v/>
      </c>
      <c r="CF29" s="266" t="str">
        <f t="shared" ca="1" si="52"/>
        <v/>
      </c>
      <c r="CH29" s="264">
        <f t="shared" ca="1" si="53"/>
        <v>2</v>
      </c>
      <c r="CI29" s="265">
        <f t="shared" ca="1" si="54"/>
        <v>2</v>
      </c>
      <c r="CJ29" s="265">
        <f t="shared" ca="1" si="55"/>
        <v>2</v>
      </c>
      <c r="CK29" s="265">
        <f t="shared" ca="1" si="56"/>
        <v>2</v>
      </c>
      <c r="CL29" s="265">
        <f t="shared" ca="1" si="57"/>
        <v>2</v>
      </c>
      <c r="CM29" s="265">
        <f t="shared" ca="1" si="58"/>
        <v>2</v>
      </c>
      <c r="CN29" s="265">
        <f t="shared" ca="1" si="59"/>
        <v>2</v>
      </c>
      <c r="CO29" s="266">
        <f t="shared" ca="1" si="60"/>
        <v>2</v>
      </c>
      <c r="CV29" s="264" t="str">
        <f t="shared" ca="1" si="61"/>
        <v/>
      </c>
      <c r="CW29" s="265" t="str">
        <f t="shared" ca="1" si="62"/>
        <v/>
      </c>
      <c r="CX29" s="265" t="str">
        <f t="shared" ca="1" si="63"/>
        <v/>
      </c>
      <c r="CY29" s="265" t="str">
        <f t="shared" ca="1" si="64"/>
        <v/>
      </c>
      <c r="CZ29" s="265" t="str">
        <f t="shared" ca="1" si="65"/>
        <v/>
      </c>
      <c r="DA29" s="265" t="str">
        <f t="shared" ca="1" si="66"/>
        <v/>
      </c>
      <c r="DB29" s="265" t="str">
        <f t="shared" ca="1" si="67"/>
        <v/>
      </c>
      <c r="DC29" s="266" t="str">
        <f t="shared" ca="1" si="68"/>
        <v/>
      </c>
      <c r="DG29" s="264" t="str">
        <f t="shared" ca="1" si="69"/>
        <v/>
      </c>
      <c r="DH29" s="265" t="str">
        <f t="shared" ca="1" si="70"/>
        <v/>
      </c>
      <c r="DI29" s="265" t="str">
        <f t="shared" ca="1" si="71"/>
        <v/>
      </c>
      <c r="DJ29" s="265" t="str">
        <f t="shared" ca="1" si="72"/>
        <v/>
      </c>
      <c r="DK29" s="265" t="str">
        <f t="shared" ca="1" si="73"/>
        <v/>
      </c>
      <c r="DL29" s="265" t="str">
        <f t="shared" ca="1" si="74"/>
        <v/>
      </c>
      <c r="DM29" s="265" t="str">
        <f t="shared" ca="1" si="75"/>
        <v/>
      </c>
      <c r="DN29" s="266" t="str">
        <f t="shared" ca="1" si="76"/>
        <v/>
      </c>
      <c r="DP29" s="264" t="str">
        <f t="shared" ca="1" si="77"/>
        <v/>
      </c>
      <c r="DQ29" s="265" t="str">
        <f t="shared" ca="1" si="78"/>
        <v/>
      </c>
      <c r="DR29" s="265" t="str">
        <f t="shared" ca="1" si="79"/>
        <v/>
      </c>
      <c r="DS29" s="265" t="str">
        <f t="shared" ca="1" si="80"/>
        <v/>
      </c>
      <c r="DT29" s="265" t="str">
        <f t="shared" ca="1" si="81"/>
        <v/>
      </c>
      <c r="DU29" s="265" t="str">
        <f t="shared" ca="1" si="82"/>
        <v/>
      </c>
      <c r="DV29" s="265" t="str">
        <f t="shared" ca="1" si="83"/>
        <v/>
      </c>
      <c r="DW29" s="266" t="str">
        <f t="shared" ca="1" si="84"/>
        <v/>
      </c>
    </row>
    <row r="30" spans="2:127" hidden="1" outlineLevel="1" x14ac:dyDescent="0.25">
      <c r="B30" t="str">
        <f t="shared" ca="1" si="85"/>
        <v/>
      </c>
      <c r="C30" t="str">
        <f t="shared" ca="1" si="6"/>
        <v xml:space="preserve">  Всього за ВИБІРКОВОЮ ЧАСТИНОЮ</v>
      </c>
      <c r="F30" t="str">
        <f t="shared" ca="1" si="106"/>
        <v/>
      </c>
      <c r="G30" t="str">
        <f t="shared" ca="1" si="107"/>
        <v/>
      </c>
      <c r="H30" t="str">
        <f t="shared" ca="1" si="108"/>
        <v/>
      </c>
      <c r="I30" t="str">
        <f t="shared" ca="1" si="109"/>
        <v/>
      </c>
      <c r="K30">
        <f t="shared" ca="1" si="11"/>
        <v>0</v>
      </c>
      <c r="M30">
        <f t="shared" ca="1" si="12"/>
        <v>0</v>
      </c>
      <c r="N30">
        <f t="shared" ca="1" si="13"/>
        <v>25</v>
      </c>
      <c r="O30">
        <f t="shared" ca="1" si="14"/>
        <v>750</v>
      </c>
      <c r="P30">
        <f t="shared" ca="1" si="15"/>
        <v>285</v>
      </c>
      <c r="Q30">
        <f t="shared" ca="1" si="16"/>
        <v>135</v>
      </c>
      <c r="R30">
        <f t="shared" ca="1" si="17"/>
        <v>15</v>
      </c>
      <c r="S30">
        <f t="shared" ca="1" si="18"/>
        <v>135</v>
      </c>
      <c r="T30">
        <f t="shared" ca="1" si="19"/>
        <v>0</v>
      </c>
      <c r="V30">
        <f t="shared" ca="1" si="20"/>
        <v>465</v>
      </c>
      <c r="W30" t="e">
        <f t="shared" ca="1" si="86"/>
        <v>#VALUE!</v>
      </c>
      <c r="X30" t="e">
        <f t="shared" ca="1" si="110"/>
        <v>#VALUE!</v>
      </c>
      <c r="Y30">
        <f t="shared" ca="1" si="87"/>
        <v>12</v>
      </c>
      <c r="Z30" t="e">
        <f t="shared" ca="1" si="88"/>
        <v>#VALUE!</v>
      </c>
      <c r="AA30" t="e">
        <f t="shared" ca="1" si="111"/>
        <v>#VALUE!</v>
      </c>
      <c r="AB30">
        <f t="shared" ca="1" si="89"/>
        <v>13</v>
      </c>
      <c r="AC30" t="e">
        <f t="shared" ca="1" si="90"/>
        <v>#VALUE!</v>
      </c>
      <c r="AD30" t="e">
        <f t="shared" ca="1" si="112"/>
        <v>#VALUE!</v>
      </c>
      <c r="AE30">
        <f t="shared" ca="1" si="91"/>
        <v>0</v>
      </c>
      <c r="AF30" t="e">
        <f t="shared" ca="1" si="92"/>
        <v>#VALUE!</v>
      </c>
      <c r="AG30" t="e">
        <f t="shared" ca="1" si="113"/>
        <v>#VALUE!</v>
      </c>
      <c r="AH30">
        <f t="shared" ca="1" si="93"/>
        <v>0</v>
      </c>
      <c r="AI30" t="e">
        <f t="shared" ca="1" si="94"/>
        <v>#VALUE!</v>
      </c>
      <c r="AJ30" t="e">
        <f t="shared" ca="1" si="114"/>
        <v>#VALUE!</v>
      </c>
      <c r="AK30">
        <f t="shared" ca="1" si="95"/>
        <v>0</v>
      </c>
      <c r="AL30" t="e">
        <f t="shared" ca="1" si="96"/>
        <v>#VALUE!</v>
      </c>
      <c r="AM30" t="e">
        <f t="shared" ca="1" si="115"/>
        <v>#VALUE!</v>
      </c>
      <c r="AN30">
        <f t="shared" ca="1" si="97"/>
        <v>0</v>
      </c>
      <c r="AO30" t="e">
        <f t="shared" ca="1" si="98"/>
        <v>#VALUE!</v>
      </c>
      <c r="AP30" t="e">
        <f t="shared" ca="1" si="116"/>
        <v>#VALUE!</v>
      </c>
      <c r="AQ30">
        <f t="shared" ca="1" si="99"/>
        <v>0</v>
      </c>
      <c r="AR30" t="e">
        <f t="shared" ca="1" si="100"/>
        <v>#VALUE!</v>
      </c>
      <c r="AS30" t="e">
        <f t="shared" ca="1" si="117"/>
        <v>#VALUE!</v>
      </c>
      <c r="AT30">
        <f t="shared" ca="1" si="101"/>
        <v>0</v>
      </c>
      <c r="AU30" t="str">
        <f t="shared" ca="1" si="118"/>
        <v/>
      </c>
      <c r="AV30">
        <f t="shared" ca="1" si="102"/>
        <v>58</v>
      </c>
      <c r="AW30">
        <f t="shared" ca="1" si="135"/>
        <v>32</v>
      </c>
      <c r="AX30">
        <f t="shared" ca="1" si="136"/>
        <v>2</v>
      </c>
      <c r="AY30">
        <f t="shared" ca="1" si="137"/>
        <v>24</v>
      </c>
      <c r="AZ30">
        <f t="shared" ca="1" si="138"/>
        <v>0</v>
      </c>
      <c r="BC30">
        <f ca="1">IF(BD30="","",COUNTIF($BD$10:BD30,BD30))</f>
        <v>13</v>
      </c>
      <c r="BD30" t="str">
        <f t="shared" ca="1" si="126"/>
        <v>ОК</v>
      </c>
      <c r="BE30" t="str">
        <f t="shared" ca="1" si="123"/>
        <v>ОК</v>
      </c>
      <c r="BF30">
        <f ca="1">IF(BK30="","",COUNTIF($BJ$10:$BJ$99,"&lt;"&amp;BJ30)+COUNTIF($BJ$10:BJ30,"="&amp;BJ30))</f>
        <v>10</v>
      </c>
      <c r="BG30">
        <f t="shared" ca="1" si="127"/>
        <v>20</v>
      </c>
      <c r="BH30">
        <f t="shared" ca="1" si="128"/>
        <v>20</v>
      </c>
      <c r="BI30" t="str">
        <f t="shared" ca="1" si="129"/>
        <v xml:space="preserve">  Всього за ВИБІРКОВОЮ ЧАСТИНОЮ</v>
      </c>
      <c r="BJ30">
        <f t="shared" ca="1" si="124"/>
        <v>2</v>
      </c>
      <c r="BK30" t="str">
        <f ca="1">Lists!AE25</f>
        <v>Сучасні інформаційні технології в проєктуванні та виробництві РЕЗ</v>
      </c>
      <c r="BL30" s="264">
        <f t="shared" ca="1" si="125"/>
        <v>5</v>
      </c>
      <c r="BO30">
        <f t="shared" ca="1" si="119"/>
        <v>0</v>
      </c>
      <c r="BP30" s="264" t="e">
        <f t="shared" ca="1" si="105"/>
        <v>#N/A</v>
      </c>
      <c r="BQ30" s="265" t="b">
        <f t="shared" ca="1" si="134"/>
        <v>0</v>
      </c>
      <c r="BR30" s="265" t="b">
        <f t="shared" ca="1" si="134"/>
        <v>0</v>
      </c>
      <c r="BS30" s="265" t="b">
        <f t="shared" ca="1" si="134"/>
        <v>0</v>
      </c>
      <c r="BT30" s="265" t="b">
        <f t="shared" ca="1" si="134"/>
        <v>0</v>
      </c>
      <c r="BU30" s="265" t="b">
        <f t="shared" ca="1" si="134"/>
        <v>0</v>
      </c>
      <c r="BV30" s="265" t="b">
        <f t="shared" ca="1" si="134"/>
        <v>0</v>
      </c>
      <c r="BW30" s="266" t="b">
        <f t="shared" ca="1" si="134"/>
        <v>0</v>
      </c>
      <c r="BY30" s="264" t="e">
        <f t="shared" ca="1" si="122"/>
        <v>#N/A</v>
      </c>
      <c r="BZ30" s="265" t="e">
        <f t="shared" ca="1" si="46"/>
        <v>#N/A</v>
      </c>
      <c r="CA30" s="265" t="e">
        <f t="shared" ca="1" si="47"/>
        <v>#N/A</v>
      </c>
      <c r="CB30" s="265" t="e">
        <f t="shared" ca="1" si="48"/>
        <v>#N/A</v>
      </c>
      <c r="CC30" s="265" t="e">
        <f t="shared" ca="1" si="49"/>
        <v>#N/A</v>
      </c>
      <c r="CD30" s="265" t="e">
        <f t="shared" ca="1" si="50"/>
        <v>#N/A</v>
      </c>
      <c r="CE30" s="265" t="e">
        <f t="shared" ca="1" si="51"/>
        <v>#N/A</v>
      </c>
      <c r="CF30" s="266" t="e">
        <f t="shared" ca="1" si="52"/>
        <v>#N/A</v>
      </c>
      <c r="CH30" s="264" t="e">
        <f t="shared" ca="1" si="53"/>
        <v>#N/A</v>
      </c>
      <c r="CI30" s="265" t="e">
        <f t="shared" ca="1" si="54"/>
        <v>#N/A</v>
      </c>
      <c r="CJ30" s="265" t="e">
        <f t="shared" ca="1" si="55"/>
        <v>#N/A</v>
      </c>
      <c r="CK30" s="265" t="e">
        <f t="shared" ca="1" si="56"/>
        <v>#N/A</v>
      </c>
      <c r="CL30" s="265" t="e">
        <f t="shared" ca="1" si="57"/>
        <v>#N/A</v>
      </c>
      <c r="CM30" s="265" t="e">
        <f t="shared" ca="1" si="58"/>
        <v>#N/A</v>
      </c>
      <c r="CN30" s="265" t="e">
        <f t="shared" ca="1" si="59"/>
        <v>#N/A</v>
      </c>
      <c r="CO30" s="266" t="e">
        <f t="shared" ca="1" si="60"/>
        <v>#N/A</v>
      </c>
      <c r="CV30" s="264" t="e">
        <f t="shared" ca="1" si="61"/>
        <v>#N/A</v>
      </c>
      <c r="CW30" s="265" t="str">
        <f t="shared" ca="1" si="62"/>
        <v/>
      </c>
      <c r="CX30" s="265" t="str">
        <f t="shared" ca="1" si="63"/>
        <v/>
      </c>
      <c r="CY30" s="265" t="str">
        <f t="shared" ca="1" si="64"/>
        <v/>
      </c>
      <c r="CZ30" s="265" t="str">
        <f t="shared" ca="1" si="65"/>
        <v/>
      </c>
      <c r="DA30" s="265" t="str">
        <f t="shared" ca="1" si="66"/>
        <v/>
      </c>
      <c r="DB30" s="265" t="str">
        <f t="shared" ca="1" si="67"/>
        <v/>
      </c>
      <c r="DC30" s="266" t="str">
        <f t="shared" ca="1" si="68"/>
        <v/>
      </c>
      <c r="DG30" s="264" t="e">
        <f t="shared" ca="1" si="69"/>
        <v>#N/A</v>
      </c>
      <c r="DH30" s="265" t="e">
        <f t="shared" ca="1" si="70"/>
        <v>#N/A</v>
      </c>
      <c r="DI30" s="265" t="e">
        <f t="shared" ca="1" si="71"/>
        <v>#N/A</v>
      </c>
      <c r="DJ30" s="265" t="e">
        <f t="shared" ca="1" si="72"/>
        <v>#N/A</v>
      </c>
      <c r="DK30" s="265" t="e">
        <f t="shared" ca="1" si="73"/>
        <v>#N/A</v>
      </c>
      <c r="DL30" s="265" t="e">
        <f t="shared" ca="1" si="74"/>
        <v>#N/A</v>
      </c>
      <c r="DM30" s="265" t="e">
        <f t="shared" ca="1" si="75"/>
        <v>#N/A</v>
      </c>
      <c r="DN30" s="266" t="e">
        <f t="shared" ca="1" si="76"/>
        <v>#N/A</v>
      </c>
      <c r="DP30" s="264" t="e">
        <f t="shared" ca="1" si="77"/>
        <v>#N/A</v>
      </c>
      <c r="DQ30" s="265" t="e">
        <f t="shared" ca="1" si="78"/>
        <v>#N/A</v>
      </c>
      <c r="DR30" s="265" t="e">
        <f t="shared" ca="1" si="79"/>
        <v>#N/A</v>
      </c>
      <c r="DS30" s="265" t="e">
        <f t="shared" ca="1" si="80"/>
        <v>#N/A</v>
      </c>
      <c r="DT30" s="265" t="e">
        <f t="shared" ca="1" si="81"/>
        <v>#N/A</v>
      </c>
      <c r="DU30" s="265" t="e">
        <f t="shared" ca="1" si="82"/>
        <v>#N/A</v>
      </c>
      <c r="DV30" s="265" t="e">
        <f t="shared" ca="1" si="83"/>
        <v>#N/A</v>
      </c>
      <c r="DW30" s="266" t="e">
        <f t="shared" ca="1" si="84"/>
        <v>#N/A</v>
      </c>
    </row>
    <row r="31" spans="2:127" hidden="1" outlineLevel="1" x14ac:dyDescent="0.25">
      <c r="B31" t="str">
        <f t="shared" ca="1" si="85"/>
        <v/>
      </c>
      <c r="C31" t="str">
        <f t="shared" ca="1" si="6"/>
        <v xml:space="preserve">  Разом за навчальним планом</v>
      </c>
      <c r="F31" t="e">
        <f t="shared" ca="1" si="106"/>
        <v>#N/A</v>
      </c>
      <c r="G31" t="e">
        <f t="shared" ca="1" si="107"/>
        <v>#N/A</v>
      </c>
      <c r="H31" t="e">
        <f t="shared" ca="1" si="108"/>
        <v>#N/A</v>
      </c>
      <c r="I31" t="e">
        <f t="shared" ca="1" si="109"/>
        <v>#N/A</v>
      </c>
      <c r="K31">
        <f t="shared" ca="1" si="11"/>
        <v>0</v>
      </c>
      <c r="M31">
        <f t="shared" ca="1" si="12"/>
        <v>0</v>
      </c>
      <c r="N31">
        <f t="shared" ca="1" si="13"/>
        <v>0</v>
      </c>
      <c r="O31">
        <f t="shared" ca="1" si="14"/>
        <v>0</v>
      </c>
      <c r="P31">
        <f t="shared" ca="1" si="15"/>
        <v>0</v>
      </c>
      <c r="Q31">
        <f t="shared" ca="1" si="16"/>
        <v>0</v>
      </c>
      <c r="R31">
        <f t="shared" ca="1" si="17"/>
        <v>0</v>
      </c>
      <c r="S31">
        <f t="shared" ca="1" si="18"/>
        <v>0</v>
      </c>
      <c r="T31">
        <f t="shared" ca="1" si="19"/>
        <v>0</v>
      </c>
      <c r="V31">
        <f t="shared" ca="1" si="20"/>
        <v>0</v>
      </c>
      <c r="W31" t="e">
        <f t="shared" ca="1" si="86"/>
        <v>#VALUE!</v>
      </c>
      <c r="X31" t="e">
        <f t="shared" ca="1" si="110"/>
        <v>#VALUE!</v>
      </c>
      <c r="Y31">
        <f t="shared" ca="1" si="87"/>
        <v>30</v>
      </c>
      <c r="Z31" t="e">
        <f t="shared" ca="1" si="88"/>
        <v>#VALUE!</v>
      </c>
      <c r="AA31" t="e">
        <f t="shared" ca="1" si="111"/>
        <v>#VALUE!</v>
      </c>
      <c r="AB31">
        <f t="shared" ca="1" si="89"/>
        <v>30</v>
      </c>
      <c r="AC31" t="e">
        <f t="shared" ca="1" si="90"/>
        <v>#VALUE!</v>
      </c>
      <c r="AD31" t="e">
        <f t="shared" ca="1" si="112"/>
        <v>#VALUE!</v>
      </c>
      <c r="AE31">
        <f t="shared" ca="1" si="91"/>
        <v>30</v>
      </c>
      <c r="AF31" t="e">
        <f t="shared" ca="1" si="92"/>
        <v>#VALUE!</v>
      </c>
      <c r="AG31" t="e">
        <f t="shared" ca="1" si="113"/>
        <v>#VALUE!</v>
      </c>
      <c r="AH31">
        <f t="shared" ca="1" si="93"/>
        <v>0</v>
      </c>
      <c r="AI31" t="e">
        <f t="shared" ca="1" si="94"/>
        <v>#VALUE!</v>
      </c>
      <c r="AJ31" t="e">
        <f t="shared" ca="1" si="114"/>
        <v>#VALUE!</v>
      </c>
      <c r="AK31">
        <f t="shared" ca="1" si="95"/>
        <v>0</v>
      </c>
      <c r="AL31" t="e">
        <f t="shared" ca="1" si="96"/>
        <v>#VALUE!</v>
      </c>
      <c r="AM31" t="e">
        <f t="shared" ca="1" si="115"/>
        <v>#VALUE!</v>
      </c>
      <c r="AN31">
        <f t="shared" ca="1" si="97"/>
        <v>0</v>
      </c>
      <c r="AO31" t="e">
        <f t="shared" ca="1" si="98"/>
        <v>#VALUE!</v>
      </c>
      <c r="AP31" t="e">
        <f t="shared" ca="1" si="116"/>
        <v>#VALUE!</v>
      </c>
      <c r="AQ31">
        <f t="shared" ca="1" si="99"/>
        <v>0</v>
      </c>
      <c r="AR31" t="e">
        <f t="shared" ca="1" si="100"/>
        <v>#VALUE!</v>
      </c>
      <c r="AS31" t="e">
        <f t="shared" ca="1" si="117"/>
        <v>#VALUE!</v>
      </c>
      <c r="AT31">
        <f t="shared" ca="1" si="101"/>
        <v>0</v>
      </c>
      <c r="AU31" t="str">
        <f t="shared" ca="1" si="118"/>
        <v/>
      </c>
      <c r="AV31">
        <f t="shared" ca="1" si="102"/>
        <v>0</v>
      </c>
      <c r="AW31">
        <f t="shared" ca="1" si="135"/>
        <v>0</v>
      </c>
      <c r="AX31">
        <f t="shared" ca="1" si="136"/>
        <v>0</v>
      </c>
      <c r="AY31">
        <f t="shared" ca="1" si="137"/>
        <v>0</v>
      </c>
      <c r="AZ31">
        <f t="shared" ca="1" si="138"/>
        <v>0</v>
      </c>
      <c r="BC31">
        <f ca="1">IF(BD31="","",COUNTIF($BD$10:BD31,BD31))</f>
        <v>14</v>
      </c>
      <c r="BD31" t="str">
        <f t="shared" ca="1" si="126"/>
        <v>ОК</v>
      </c>
      <c r="BE31" t="str">
        <f t="shared" ca="1" si="123"/>
        <v>ОК</v>
      </c>
      <c r="BF31">
        <f ca="1">IF(BK31="","",COUNTIF($BJ$10:$BJ$99,"&lt;"&amp;BJ31)+COUNTIF($BJ$10:BJ31,"="&amp;BJ31))</f>
        <v>11</v>
      </c>
      <c r="BG31">
        <f t="shared" ca="1" si="127"/>
        <v>21</v>
      </c>
      <c r="BH31">
        <f t="shared" ca="1" si="128"/>
        <v>21</v>
      </c>
      <c r="BI31" t="str">
        <f t="shared" ca="1" si="129"/>
        <v xml:space="preserve">  Разом за навчальним планом</v>
      </c>
      <c r="BJ31">
        <f t="shared" ca="1" si="124"/>
        <v>2</v>
      </c>
      <c r="BK31" t="str">
        <f ca="1">Lists!AE26</f>
        <v>Цивільний захист і охорона праці в галузі / Безпека праці на підприємствах в установах і організаціях та цивільна безпека / Захист населення, територій, довкілля та виробнича безпека</v>
      </c>
      <c r="BL31" s="264">
        <f t="shared" ca="1" si="125"/>
        <v>17</v>
      </c>
      <c r="BO31">
        <f t="shared" ca="1" si="119"/>
        <v>0</v>
      </c>
      <c r="BP31" s="264" t="e">
        <f t="shared" ca="1" si="105"/>
        <v>#N/A</v>
      </c>
      <c r="BQ31" s="265" t="b">
        <f t="shared" ca="1" si="134"/>
        <v>0</v>
      </c>
      <c r="BR31" s="265" t="b">
        <f t="shared" ca="1" si="134"/>
        <v>0</v>
      </c>
      <c r="BS31" s="265" t="b">
        <f t="shared" ca="1" si="134"/>
        <v>0</v>
      </c>
      <c r="BT31" s="265" t="b">
        <f t="shared" ca="1" si="134"/>
        <v>0</v>
      </c>
      <c r="BU31" s="265" t="b">
        <f t="shared" ca="1" si="134"/>
        <v>0</v>
      </c>
      <c r="BV31" s="265" t="b">
        <f t="shared" ca="1" si="134"/>
        <v>0</v>
      </c>
      <c r="BW31" s="266" t="b">
        <f t="shared" ca="1" si="134"/>
        <v>0</v>
      </c>
      <c r="BY31" s="264" t="e">
        <f t="shared" ca="1" si="122"/>
        <v>#N/A</v>
      </c>
      <c r="BZ31" s="265" t="e">
        <f t="shared" ca="1" si="46"/>
        <v>#N/A</v>
      </c>
      <c r="CA31" s="265" t="e">
        <f t="shared" ca="1" si="47"/>
        <v>#N/A</v>
      </c>
      <c r="CB31" s="265" t="e">
        <f t="shared" ca="1" si="48"/>
        <v>#N/A</v>
      </c>
      <c r="CC31" s="265" t="e">
        <f t="shared" ca="1" si="49"/>
        <v>#N/A</v>
      </c>
      <c r="CD31" s="265" t="e">
        <f t="shared" ca="1" si="50"/>
        <v>#N/A</v>
      </c>
      <c r="CE31" s="265" t="e">
        <f t="shared" ca="1" si="51"/>
        <v>#N/A</v>
      </c>
      <c r="CF31" s="266" t="e">
        <f t="shared" ca="1" si="52"/>
        <v>#N/A</v>
      </c>
      <c r="CH31" s="264" t="e">
        <f t="shared" ca="1" si="53"/>
        <v>#N/A</v>
      </c>
      <c r="CI31" s="265" t="e">
        <f t="shared" ca="1" si="54"/>
        <v>#N/A</v>
      </c>
      <c r="CJ31" s="265" t="e">
        <f t="shared" ca="1" si="55"/>
        <v>#N/A</v>
      </c>
      <c r="CK31" s="265" t="e">
        <f t="shared" ca="1" si="56"/>
        <v>#N/A</v>
      </c>
      <c r="CL31" s="265" t="e">
        <f t="shared" ca="1" si="57"/>
        <v>#N/A</v>
      </c>
      <c r="CM31" s="265" t="e">
        <f t="shared" ca="1" si="58"/>
        <v>#N/A</v>
      </c>
      <c r="CN31" s="265" t="e">
        <f t="shared" ca="1" si="59"/>
        <v>#N/A</v>
      </c>
      <c r="CO31" s="266" t="e">
        <f t="shared" ca="1" si="60"/>
        <v>#N/A</v>
      </c>
      <c r="CV31" s="264" t="e">
        <f t="shared" ca="1" si="61"/>
        <v>#N/A</v>
      </c>
      <c r="CW31" s="265" t="str">
        <f t="shared" ca="1" si="62"/>
        <v/>
      </c>
      <c r="CX31" s="265" t="str">
        <f t="shared" ca="1" si="63"/>
        <v/>
      </c>
      <c r="CY31" s="265" t="str">
        <f t="shared" ca="1" si="64"/>
        <v/>
      </c>
      <c r="CZ31" s="265" t="str">
        <f t="shared" ca="1" si="65"/>
        <v/>
      </c>
      <c r="DA31" s="265" t="str">
        <f t="shared" ca="1" si="66"/>
        <v/>
      </c>
      <c r="DB31" s="265" t="str">
        <f t="shared" ca="1" si="67"/>
        <v/>
      </c>
      <c r="DC31" s="266" t="str">
        <f t="shared" ca="1" si="68"/>
        <v/>
      </c>
      <c r="DG31" s="264" t="e">
        <f t="shared" ca="1" si="69"/>
        <v>#N/A</v>
      </c>
      <c r="DH31" s="265" t="e">
        <f t="shared" ca="1" si="70"/>
        <v>#N/A</v>
      </c>
      <c r="DI31" s="265" t="e">
        <f t="shared" ca="1" si="71"/>
        <v>#N/A</v>
      </c>
      <c r="DJ31" s="265" t="e">
        <f t="shared" ca="1" si="72"/>
        <v>#N/A</v>
      </c>
      <c r="DK31" s="265" t="e">
        <f t="shared" ca="1" si="73"/>
        <v>#N/A</v>
      </c>
      <c r="DL31" s="265" t="e">
        <f t="shared" ca="1" si="74"/>
        <v>#N/A</v>
      </c>
      <c r="DM31" s="265" t="e">
        <f t="shared" ca="1" si="75"/>
        <v>#N/A</v>
      </c>
      <c r="DN31" s="266" t="e">
        <f t="shared" ca="1" si="76"/>
        <v>#N/A</v>
      </c>
      <c r="DP31" s="264" t="e">
        <f t="shared" ca="1" si="77"/>
        <v>#N/A</v>
      </c>
      <c r="DQ31" s="265" t="e">
        <f t="shared" ca="1" si="78"/>
        <v>#N/A</v>
      </c>
      <c r="DR31" s="265" t="e">
        <f t="shared" ca="1" si="79"/>
        <v>#N/A</v>
      </c>
      <c r="DS31" s="265" t="e">
        <f t="shared" ca="1" si="80"/>
        <v>#N/A</v>
      </c>
      <c r="DT31" s="265" t="e">
        <f t="shared" ca="1" si="81"/>
        <v>#N/A</v>
      </c>
      <c r="DU31" s="265" t="e">
        <f t="shared" ca="1" si="82"/>
        <v>#N/A</v>
      </c>
      <c r="DV31" s="265" t="e">
        <f t="shared" ca="1" si="83"/>
        <v>#N/A</v>
      </c>
      <c r="DW31" s="266" t="e">
        <f t="shared" ca="1" si="84"/>
        <v>#N/A</v>
      </c>
    </row>
    <row r="32" spans="2:127" hidden="1" outlineLevel="1" x14ac:dyDescent="0.25">
      <c r="B32" t="str">
        <f t="shared" ca="1" si="85"/>
        <v xml:space="preserve">  </v>
      </c>
      <c r="C32" t="str">
        <f t="shared" ca="1" si="6"/>
        <v/>
      </c>
      <c r="F32" t="str">
        <f t="shared" ca="1" si="106"/>
        <v/>
      </c>
      <c r="G32" t="str">
        <f t="shared" ca="1" si="107"/>
        <v/>
      </c>
      <c r="H32" t="str">
        <f t="shared" ca="1" si="108"/>
        <v/>
      </c>
      <c r="I32" t="str">
        <f t="shared" ca="1" si="109"/>
        <v/>
      </c>
      <c r="K32">
        <f t="shared" ca="1" si="11"/>
        <v>0</v>
      </c>
      <c r="M32">
        <f t="shared" ca="1" si="12"/>
        <v>0</v>
      </c>
      <c r="N32">
        <f t="shared" ca="1" si="13"/>
        <v>0</v>
      </c>
      <c r="O32">
        <f t="shared" ca="1" si="14"/>
        <v>0</v>
      </c>
      <c r="P32">
        <f t="shared" ca="1" si="15"/>
        <v>0</v>
      </c>
      <c r="Q32" t="e">
        <f t="shared" ca="1" si="16"/>
        <v>#VALUE!</v>
      </c>
      <c r="R32" t="e">
        <f t="shared" ca="1" si="17"/>
        <v>#VALUE!</v>
      </c>
      <c r="S32" t="e">
        <f t="shared" ca="1" si="18"/>
        <v>#VALUE!</v>
      </c>
      <c r="T32" t="e">
        <f t="shared" ca="1" si="19"/>
        <v>#VALUE!</v>
      </c>
      <c r="V32">
        <f t="shared" ca="1" si="20"/>
        <v>0</v>
      </c>
      <c r="W32" t="str">
        <f t="shared" ca="1" si="86"/>
        <v/>
      </c>
      <c r="X32" t="str">
        <f t="shared" ca="1" si="110"/>
        <v/>
      </c>
      <c r="Y32" t="str">
        <f t="shared" ca="1" si="87"/>
        <v/>
      </c>
      <c r="Z32" t="str">
        <f t="shared" ca="1" si="88"/>
        <v/>
      </c>
      <c r="AA32" t="str">
        <f t="shared" ca="1" si="111"/>
        <v/>
      </c>
      <c r="AB32" t="str">
        <f t="shared" ca="1" si="89"/>
        <v/>
      </c>
      <c r="AC32" t="str">
        <f t="shared" ca="1" si="90"/>
        <v/>
      </c>
      <c r="AD32" t="str">
        <f t="shared" ca="1" si="112"/>
        <v/>
      </c>
      <c r="AE32" t="str">
        <f t="shared" ca="1" si="91"/>
        <v/>
      </c>
      <c r="AF32" t="str">
        <f t="shared" ca="1" si="92"/>
        <v/>
      </c>
      <c r="AG32" t="str">
        <f t="shared" ca="1" si="113"/>
        <v/>
      </c>
      <c r="AH32" t="str">
        <f t="shared" ca="1" si="93"/>
        <v/>
      </c>
      <c r="AI32" t="str">
        <f t="shared" ca="1" si="94"/>
        <v/>
      </c>
      <c r="AJ32" t="str">
        <f t="shared" ca="1" si="114"/>
        <v/>
      </c>
      <c r="AK32" t="str">
        <f t="shared" ca="1" si="95"/>
        <v/>
      </c>
      <c r="AL32" t="str">
        <f t="shared" ca="1" si="96"/>
        <v/>
      </c>
      <c r="AM32" t="str">
        <f t="shared" ca="1" si="115"/>
        <v/>
      </c>
      <c r="AN32" t="str">
        <f t="shared" ca="1" si="97"/>
        <v/>
      </c>
      <c r="AO32" t="str">
        <f t="shared" ca="1" si="98"/>
        <v/>
      </c>
      <c r="AP32" t="str">
        <f t="shared" ca="1" si="116"/>
        <v/>
      </c>
      <c r="AQ32" t="str">
        <f t="shared" ca="1" si="99"/>
        <v/>
      </c>
      <c r="AR32" t="str">
        <f t="shared" ca="1" si="100"/>
        <v/>
      </c>
      <c r="AS32" t="str">
        <f t="shared" ca="1" si="117"/>
        <v/>
      </c>
      <c r="AT32" t="str">
        <f t="shared" ca="1" si="101"/>
        <v/>
      </c>
      <c r="AU32" t="str">
        <f t="shared" ca="1" si="118"/>
        <v/>
      </c>
      <c r="AV32">
        <f t="shared" ca="1" si="102"/>
        <v>0</v>
      </c>
      <c r="AW32">
        <f t="shared" ca="1" si="135"/>
        <v>0</v>
      </c>
      <c r="AX32">
        <f t="shared" ca="1" si="136"/>
        <v>0</v>
      </c>
      <c r="AY32">
        <f t="shared" ca="1" si="137"/>
        <v>0</v>
      </c>
      <c r="AZ32">
        <f t="shared" ca="1" si="138"/>
        <v>0</v>
      </c>
      <c r="BC32" t="str">
        <f ca="1">IF(BD32="","",COUNTIF($BD$10:BD32,BD32))</f>
        <v/>
      </c>
      <c r="BD32" t="str">
        <f t="shared" ca="1" si="126"/>
        <v/>
      </c>
      <c r="BE32" t="str">
        <f t="shared" ca="1" si="123"/>
        <v/>
      </c>
      <c r="BF32" t="str">
        <f ca="1">IF(BK32="","",COUNTIF($BJ$10:$BJ$99,"&lt;"&amp;BJ32)+COUNTIF($BJ$10:BJ32,"="&amp;BJ32))</f>
        <v/>
      </c>
      <c r="BG32" t="e">
        <f t="shared" ca="1" si="127"/>
        <v>#NUM!</v>
      </c>
      <c r="BH32" t="str">
        <f t="shared" ca="1" si="128"/>
        <v/>
      </c>
      <c r="BI32" t="str">
        <f t="shared" ca="1" si="129"/>
        <v/>
      </c>
      <c r="BJ32" t="str">
        <f t="shared" ca="1" si="124"/>
        <v/>
      </c>
      <c r="BK32" t="str">
        <f ca="1">Lists!AE27</f>
        <v/>
      </c>
      <c r="BL32" s="264" t="str">
        <f t="shared" ca="1" si="125"/>
        <v/>
      </c>
      <c r="BO32" t="str">
        <f t="shared" ca="1" si="119"/>
        <v/>
      </c>
      <c r="BP32" s="264" t="str">
        <f t="shared" ca="1" si="105"/>
        <v/>
      </c>
      <c r="BQ32" s="265" t="str">
        <f t="shared" ref="BQ32:BW41" ca="1" si="139">IF($BO32&gt;0,IF(ISERROR(MATCH($BI32,OFFSET(списокН,BP32,,99-$BO32),0)+BP32),"",MATCH($BI32,OFFSET(списокН,BP32,,99-$BO32),0)+BP32))</f>
        <v/>
      </c>
      <c r="BR32" s="265" t="str">
        <f t="shared" ca="1" si="139"/>
        <v/>
      </c>
      <c r="BS32" s="265" t="str">
        <f t="shared" ca="1" si="139"/>
        <v/>
      </c>
      <c r="BT32" s="265" t="str">
        <f t="shared" ca="1" si="139"/>
        <v/>
      </c>
      <c r="BU32" s="265" t="str">
        <f t="shared" ca="1" si="139"/>
        <v/>
      </c>
      <c r="BV32" s="265" t="str">
        <f t="shared" ca="1" si="139"/>
        <v/>
      </c>
      <c r="BW32" s="266" t="str">
        <f t="shared" ca="1" si="139"/>
        <v/>
      </c>
      <c r="BY32" s="264" t="str">
        <f t="shared" ca="1" si="122"/>
        <v/>
      </c>
      <c r="BZ32" s="265" t="str">
        <f t="shared" ca="1" si="46"/>
        <v/>
      </c>
      <c r="CA32" s="265" t="str">
        <f t="shared" ca="1" si="47"/>
        <v/>
      </c>
      <c r="CB32" s="265" t="str">
        <f t="shared" ca="1" si="48"/>
        <v/>
      </c>
      <c r="CC32" s="265" t="str">
        <f t="shared" ca="1" si="49"/>
        <v/>
      </c>
      <c r="CD32" s="265" t="str">
        <f t="shared" ca="1" si="50"/>
        <v/>
      </c>
      <c r="CE32" s="265" t="str">
        <f t="shared" ca="1" si="51"/>
        <v/>
      </c>
      <c r="CF32" s="266" t="str">
        <f t="shared" ca="1" si="52"/>
        <v/>
      </c>
      <c r="CH32" s="264" t="str">
        <f t="shared" ca="1" si="53"/>
        <v/>
      </c>
      <c r="CI32" s="265" t="str">
        <f t="shared" ca="1" si="54"/>
        <v/>
      </c>
      <c r="CJ32" s="265" t="str">
        <f t="shared" ca="1" si="55"/>
        <v/>
      </c>
      <c r="CK32" s="265" t="str">
        <f t="shared" ca="1" si="56"/>
        <v/>
      </c>
      <c r="CL32" s="265" t="str">
        <f t="shared" ca="1" si="57"/>
        <v/>
      </c>
      <c r="CM32" s="265" t="str">
        <f t="shared" ca="1" si="58"/>
        <v/>
      </c>
      <c r="CN32" s="265" t="str">
        <f t="shared" ca="1" si="59"/>
        <v/>
      </c>
      <c r="CO32" s="266" t="str">
        <f t="shared" ca="1" si="60"/>
        <v/>
      </c>
      <c r="CV32" s="264" t="str">
        <f t="shared" ca="1" si="61"/>
        <v/>
      </c>
      <c r="CW32" s="265" t="str">
        <f t="shared" ca="1" si="62"/>
        <v/>
      </c>
      <c r="CX32" s="265" t="str">
        <f t="shared" ca="1" si="63"/>
        <v/>
      </c>
      <c r="CY32" s="265" t="str">
        <f t="shared" ca="1" si="64"/>
        <v/>
      </c>
      <c r="CZ32" s="265" t="str">
        <f t="shared" ca="1" si="65"/>
        <v/>
      </c>
      <c r="DA32" s="265" t="str">
        <f t="shared" ca="1" si="66"/>
        <v/>
      </c>
      <c r="DB32" s="265" t="str">
        <f t="shared" ca="1" si="67"/>
        <v/>
      </c>
      <c r="DC32" s="266" t="str">
        <f t="shared" ca="1" si="68"/>
        <v/>
      </c>
      <c r="DG32" s="264" t="str">
        <f t="shared" ca="1" si="69"/>
        <v/>
      </c>
      <c r="DH32" s="265" t="str">
        <f t="shared" ca="1" si="70"/>
        <v/>
      </c>
      <c r="DI32" s="265" t="str">
        <f t="shared" ca="1" si="71"/>
        <v/>
      </c>
      <c r="DJ32" s="265" t="str">
        <f t="shared" ca="1" si="72"/>
        <v/>
      </c>
      <c r="DK32" s="265" t="str">
        <f t="shared" ca="1" si="73"/>
        <v/>
      </c>
      <c r="DL32" s="265" t="str">
        <f t="shared" ca="1" si="74"/>
        <v/>
      </c>
      <c r="DM32" s="265" t="str">
        <f t="shared" ca="1" si="75"/>
        <v/>
      </c>
      <c r="DN32" s="266" t="str">
        <f t="shared" ca="1" si="76"/>
        <v/>
      </c>
      <c r="DP32" s="264" t="str">
        <f t="shared" ca="1" si="77"/>
        <v/>
      </c>
      <c r="DQ32" s="265" t="str">
        <f t="shared" ca="1" si="78"/>
        <v/>
      </c>
      <c r="DR32" s="265" t="str">
        <f t="shared" ca="1" si="79"/>
        <v/>
      </c>
      <c r="DS32" s="265" t="str">
        <f t="shared" ca="1" si="80"/>
        <v/>
      </c>
      <c r="DT32" s="265" t="str">
        <f t="shared" ca="1" si="81"/>
        <v/>
      </c>
      <c r="DU32" s="265" t="str">
        <f t="shared" ca="1" si="82"/>
        <v/>
      </c>
      <c r="DV32" s="265" t="str">
        <f t="shared" ca="1" si="83"/>
        <v/>
      </c>
      <c r="DW32" s="266" t="str">
        <f t="shared" ca="1" si="84"/>
        <v/>
      </c>
    </row>
    <row r="33" spans="2:127" hidden="1" outlineLevel="1" x14ac:dyDescent="0.25">
      <c r="B33" t="str">
        <f t="shared" ca="1" si="85"/>
        <v xml:space="preserve">  </v>
      </c>
      <c r="C33" t="str">
        <f t="shared" ca="1" si="6"/>
        <v/>
      </c>
      <c r="F33" t="str">
        <f t="shared" ca="1" si="106"/>
        <v/>
      </c>
      <c r="G33" t="str">
        <f t="shared" ca="1" si="107"/>
        <v/>
      </c>
      <c r="H33" t="str">
        <f t="shared" ca="1" si="108"/>
        <v/>
      </c>
      <c r="I33" t="str">
        <f t="shared" ca="1" si="109"/>
        <v/>
      </c>
      <c r="K33">
        <f t="shared" ca="1" si="11"/>
        <v>0</v>
      </c>
      <c r="M33">
        <f t="shared" ca="1" si="12"/>
        <v>0</v>
      </c>
      <c r="N33">
        <f t="shared" ca="1" si="13"/>
        <v>0</v>
      </c>
      <c r="O33">
        <f t="shared" ca="1" si="14"/>
        <v>0</v>
      </c>
      <c r="P33">
        <f t="shared" ca="1" si="15"/>
        <v>0</v>
      </c>
      <c r="Q33" t="e">
        <f t="shared" ca="1" si="16"/>
        <v>#VALUE!</v>
      </c>
      <c r="R33" t="e">
        <f t="shared" ca="1" si="17"/>
        <v>#VALUE!</v>
      </c>
      <c r="S33" t="e">
        <f t="shared" ca="1" si="18"/>
        <v>#VALUE!</v>
      </c>
      <c r="T33" t="e">
        <f t="shared" ca="1" si="19"/>
        <v>#VALUE!</v>
      </c>
      <c r="V33">
        <f t="shared" ca="1" si="20"/>
        <v>0</v>
      </c>
      <c r="W33" t="str">
        <f t="shared" ca="1" si="86"/>
        <v/>
      </c>
      <c r="X33" t="str">
        <f t="shared" ca="1" si="110"/>
        <v/>
      </c>
      <c r="Y33" t="str">
        <f t="shared" ca="1" si="87"/>
        <v/>
      </c>
      <c r="Z33" t="str">
        <f t="shared" ca="1" si="88"/>
        <v/>
      </c>
      <c r="AA33" t="str">
        <f t="shared" ca="1" si="111"/>
        <v/>
      </c>
      <c r="AB33" t="str">
        <f t="shared" ca="1" si="89"/>
        <v/>
      </c>
      <c r="AC33" t="str">
        <f t="shared" ca="1" si="90"/>
        <v/>
      </c>
      <c r="AD33" t="str">
        <f t="shared" ca="1" si="112"/>
        <v/>
      </c>
      <c r="AE33" t="str">
        <f t="shared" ca="1" si="91"/>
        <v/>
      </c>
      <c r="AF33" t="str">
        <f t="shared" ca="1" si="92"/>
        <v/>
      </c>
      <c r="AG33" t="str">
        <f t="shared" ca="1" si="113"/>
        <v/>
      </c>
      <c r="AH33" t="str">
        <f t="shared" ca="1" si="93"/>
        <v/>
      </c>
      <c r="AI33" t="str">
        <f t="shared" ca="1" si="94"/>
        <v/>
      </c>
      <c r="AJ33" t="str">
        <f t="shared" ca="1" si="114"/>
        <v/>
      </c>
      <c r="AK33" t="str">
        <f t="shared" ca="1" si="95"/>
        <v/>
      </c>
      <c r="AL33" t="str">
        <f t="shared" ca="1" si="96"/>
        <v/>
      </c>
      <c r="AM33" t="str">
        <f t="shared" ca="1" si="115"/>
        <v/>
      </c>
      <c r="AN33" t="str">
        <f t="shared" ca="1" si="97"/>
        <v/>
      </c>
      <c r="AO33" t="str">
        <f t="shared" ca="1" si="98"/>
        <v/>
      </c>
      <c r="AP33" t="str">
        <f t="shared" ca="1" si="116"/>
        <v/>
      </c>
      <c r="AQ33" t="str">
        <f t="shared" ca="1" si="99"/>
        <v/>
      </c>
      <c r="AR33" t="str">
        <f t="shared" ca="1" si="100"/>
        <v/>
      </c>
      <c r="AS33" t="str">
        <f t="shared" ca="1" si="117"/>
        <v/>
      </c>
      <c r="AT33" t="str">
        <f t="shared" ca="1" si="101"/>
        <v/>
      </c>
      <c r="AU33" t="str">
        <f t="shared" ca="1" si="118"/>
        <v/>
      </c>
      <c r="AV33">
        <f t="shared" ca="1" si="102"/>
        <v>0</v>
      </c>
      <c r="AW33">
        <f t="shared" ca="1" si="135"/>
        <v>0</v>
      </c>
      <c r="AX33">
        <f t="shared" ca="1" si="136"/>
        <v>0</v>
      </c>
      <c r="AY33">
        <f t="shared" ca="1" si="137"/>
        <v>0</v>
      </c>
      <c r="AZ33">
        <f t="shared" ca="1" si="138"/>
        <v>0</v>
      </c>
      <c r="BC33" t="str">
        <f ca="1">IF(BD33="","",COUNTIF($BD$10:BD33,BD33))</f>
        <v/>
      </c>
      <c r="BD33" t="str">
        <f t="shared" ca="1" si="126"/>
        <v/>
      </c>
      <c r="BE33" t="str">
        <f t="shared" ca="1" si="123"/>
        <v/>
      </c>
      <c r="BF33" t="str">
        <f ca="1">IF(BK33="","",COUNTIF($BJ$10:$BJ$99,"&lt;"&amp;BJ33)+COUNTIF($BJ$10:BJ33,"="&amp;BJ33))</f>
        <v/>
      </c>
      <c r="BG33" t="e">
        <f t="shared" ca="1" si="127"/>
        <v>#NUM!</v>
      </c>
      <c r="BH33" t="str">
        <f t="shared" ca="1" si="128"/>
        <v/>
      </c>
      <c r="BI33" t="str">
        <f t="shared" ca="1" si="129"/>
        <v/>
      </c>
      <c r="BJ33" t="str">
        <f t="shared" ca="1" si="124"/>
        <v/>
      </c>
      <c r="BK33" t="str">
        <f ca="1">Lists!AE28</f>
        <v/>
      </c>
      <c r="BL33" s="264" t="str">
        <f t="shared" ca="1" si="125"/>
        <v/>
      </c>
      <c r="BO33" t="str">
        <f t="shared" ca="1" si="119"/>
        <v/>
      </c>
      <c r="BP33" s="264" t="str">
        <f t="shared" ca="1" si="105"/>
        <v/>
      </c>
      <c r="BQ33" s="265" t="str">
        <f t="shared" ca="1" si="139"/>
        <v/>
      </c>
      <c r="BR33" s="265" t="str">
        <f t="shared" ca="1" si="139"/>
        <v/>
      </c>
      <c r="BS33" s="265" t="str">
        <f t="shared" ca="1" si="139"/>
        <v/>
      </c>
      <c r="BT33" s="265" t="str">
        <f t="shared" ca="1" si="139"/>
        <v/>
      </c>
      <c r="BU33" s="265" t="str">
        <f t="shared" ca="1" si="139"/>
        <v/>
      </c>
      <c r="BV33" s="265" t="str">
        <f t="shared" ca="1" si="139"/>
        <v/>
      </c>
      <c r="BW33" s="266" t="str">
        <f t="shared" ca="1" si="139"/>
        <v/>
      </c>
      <c r="BY33" s="264" t="str">
        <f t="shared" ca="1" si="122"/>
        <v/>
      </c>
      <c r="BZ33" s="265" t="str">
        <f t="shared" ca="1" si="46"/>
        <v/>
      </c>
      <c r="CA33" s="265" t="str">
        <f t="shared" ca="1" si="47"/>
        <v/>
      </c>
      <c r="CB33" s="265" t="str">
        <f t="shared" ca="1" si="48"/>
        <v/>
      </c>
      <c r="CC33" s="265" t="str">
        <f t="shared" ca="1" si="49"/>
        <v/>
      </c>
      <c r="CD33" s="265" t="str">
        <f t="shared" ca="1" si="50"/>
        <v/>
      </c>
      <c r="CE33" s="265" t="str">
        <f t="shared" ca="1" si="51"/>
        <v/>
      </c>
      <c r="CF33" s="266" t="str">
        <f t="shared" ca="1" si="52"/>
        <v/>
      </c>
      <c r="CH33" s="264" t="str">
        <f t="shared" ca="1" si="53"/>
        <v/>
      </c>
      <c r="CI33" s="265" t="str">
        <f t="shared" ca="1" si="54"/>
        <v/>
      </c>
      <c r="CJ33" s="265" t="str">
        <f t="shared" ca="1" si="55"/>
        <v/>
      </c>
      <c r="CK33" s="265" t="str">
        <f t="shared" ca="1" si="56"/>
        <v/>
      </c>
      <c r="CL33" s="265" t="str">
        <f t="shared" ca="1" si="57"/>
        <v/>
      </c>
      <c r="CM33" s="265" t="str">
        <f t="shared" ca="1" si="58"/>
        <v/>
      </c>
      <c r="CN33" s="265" t="str">
        <f t="shared" ca="1" si="59"/>
        <v/>
      </c>
      <c r="CO33" s="266" t="str">
        <f t="shared" ca="1" si="60"/>
        <v/>
      </c>
      <c r="CV33" s="264" t="str">
        <f t="shared" ca="1" si="61"/>
        <v/>
      </c>
      <c r="CW33" s="265" t="str">
        <f t="shared" ca="1" si="62"/>
        <v/>
      </c>
      <c r="CX33" s="265" t="str">
        <f t="shared" ca="1" si="63"/>
        <v/>
      </c>
      <c r="CY33" s="265" t="str">
        <f t="shared" ca="1" si="64"/>
        <v/>
      </c>
      <c r="CZ33" s="265" t="str">
        <f t="shared" ca="1" si="65"/>
        <v/>
      </c>
      <c r="DA33" s="265" t="str">
        <f t="shared" ca="1" si="66"/>
        <v/>
      </c>
      <c r="DB33" s="265" t="str">
        <f t="shared" ca="1" si="67"/>
        <v/>
      </c>
      <c r="DC33" s="266" t="str">
        <f t="shared" ca="1" si="68"/>
        <v/>
      </c>
      <c r="DG33" s="264" t="str">
        <f t="shared" ca="1" si="69"/>
        <v/>
      </c>
      <c r="DH33" s="265" t="str">
        <f t="shared" ca="1" si="70"/>
        <v/>
      </c>
      <c r="DI33" s="265" t="str">
        <f t="shared" ca="1" si="71"/>
        <v/>
      </c>
      <c r="DJ33" s="265" t="str">
        <f t="shared" ca="1" si="72"/>
        <v/>
      </c>
      <c r="DK33" s="265" t="str">
        <f t="shared" ca="1" si="73"/>
        <v/>
      </c>
      <c r="DL33" s="265" t="str">
        <f t="shared" ca="1" si="74"/>
        <v/>
      </c>
      <c r="DM33" s="265" t="str">
        <f t="shared" ca="1" si="75"/>
        <v/>
      </c>
      <c r="DN33" s="266" t="str">
        <f t="shared" ca="1" si="76"/>
        <v/>
      </c>
      <c r="DP33" s="264" t="str">
        <f t="shared" ca="1" si="77"/>
        <v/>
      </c>
      <c r="DQ33" s="265" t="str">
        <f t="shared" ca="1" si="78"/>
        <v/>
      </c>
      <c r="DR33" s="265" t="str">
        <f t="shared" ca="1" si="79"/>
        <v/>
      </c>
      <c r="DS33" s="265" t="str">
        <f t="shared" ca="1" si="80"/>
        <v/>
      </c>
      <c r="DT33" s="265" t="str">
        <f t="shared" ca="1" si="81"/>
        <v/>
      </c>
      <c r="DU33" s="265" t="str">
        <f t="shared" ca="1" si="82"/>
        <v/>
      </c>
      <c r="DV33" s="265" t="str">
        <f t="shared" ca="1" si="83"/>
        <v/>
      </c>
      <c r="DW33" s="266" t="str">
        <f t="shared" ca="1" si="84"/>
        <v/>
      </c>
    </row>
    <row r="34" spans="2:127" hidden="1" outlineLevel="1" x14ac:dyDescent="0.25">
      <c r="B34" t="str">
        <f t="shared" ca="1" si="85"/>
        <v xml:space="preserve">  </v>
      </c>
      <c r="C34" t="str">
        <f t="shared" ca="1" si="6"/>
        <v/>
      </c>
      <c r="F34" t="str">
        <f t="shared" ca="1" si="106"/>
        <v/>
      </c>
      <c r="G34" t="str">
        <f t="shared" ca="1" si="107"/>
        <v/>
      </c>
      <c r="H34" t="str">
        <f t="shared" ca="1" si="108"/>
        <v/>
      </c>
      <c r="I34" t="str">
        <f t="shared" ca="1" si="109"/>
        <v/>
      </c>
      <c r="K34">
        <f t="shared" ca="1" si="11"/>
        <v>0</v>
      </c>
      <c r="M34">
        <f t="shared" ca="1" si="12"/>
        <v>0</v>
      </c>
      <c r="N34">
        <f t="shared" ca="1" si="13"/>
        <v>0</v>
      </c>
      <c r="O34">
        <f t="shared" ca="1" si="14"/>
        <v>0</v>
      </c>
      <c r="P34">
        <f t="shared" ca="1" si="15"/>
        <v>0</v>
      </c>
      <c r="Q34" t="e">
        <f t="shared" ca="1" si="16"/>
        <v>#VALUE!</v>
      </c>
      <c r="R34" t="e">
        <f t="shared" ca="1" si="17"/>
        <v>#VALUE!</v>
      </c>
      <c r="S34" t="e">
        <f t="shared" ca="1" si="18"/>
        <v>#VALUE!</v>
      </c>
      <c r="T34" t="e">
        <f t="shared" ca="1" si="19"/>
        <v>#VALUE!</v>
      </c>
      <c r="V34">
        <f t="shared" ca="1" si="20"/>
        <v>0</v>
      </c>
      <c r="W34" t="str">
        <f t="shared" ca="1" si="86"/>
        <v/>
      </c>
      <c r="X34" t="str">
        <f t="shared" ca="1" si="110"/>
        <v/>
      </c>
      <c r="Y34" t="str">
        <f t="shared" ca="1" si="87"/>
        <v/>
      </c>
      <c r="Z34" t="str">
        <f t="shared" ca="1" si="88"/>
        <v/>
      </c>
      <c r="AA34" t="str">
        <f t="shared" ca="1" si="111"/>
        <v/>
      </c>
      <c r="AB34" t="str">
        <f t="shared" ca="1" si="89"/>
        <v/>
      </c>
      <c r="AC34" t="str">
        <f t="shared" ca="1" si="90"/>
        <v/>
      </c>
      <c r="AD34" t="str">
        <f t="shared" ca="1" si="112"/>
        <v/>
      </c>
      <c r="AE34" t="str">
        <f t="shared" ca="1" si="91"/>
        <v/>
      </c>
      <c r="AF34" t="str">
        <f t="shared" ca="1" si="92"/>
        <v/>
      </c>
      <c r="AG34" t="str">
        <f t="shared" ca="1" si="113"/>
        <v/>
      </c>
      <c r="AH34" t="str">
        <f t="shared" ca="1" si="93"/>
        <v/>
      </c>
      <c r="AI34" t="str">
        <f t="shared" ca="1" si="94"/>
        <v/>
      </c>
      <c r="AJ34" t="str">
        <f t="shared" ca="1" si="114"/>
        <v/>
      </c>
      <c r="AK34" t="str">
        <f t="shared" ca="1" si="95"/>
        <v/>
      </c>
      <c r="AL34" t="str">
        <f t="shared" ca="1" si="96"/>
        <v/>
      </c>
      <c r="AM34" t="str">
        <f t="shared" ca="1" si="115"/>
        <v/>
      </c>
      <c r="AN34" t="str">
        <f t="shared" ca="1" si="97"/>
        <v/>
      </c>
      <c r="AO34" t="str">
        <f t="shared" ca="1" si="98"/>
        <v/>
      </c>
      <c r="AP34" t="str">
        <f t="shared" ca="1" si="116"/>
        <v/>
      </c>
      <c r="AQ34" t="str">
        <f t="shared" ca="1" si="99"/>
        <v/>
      </c>
      <c r="AR34" t="str">
        <f t="shared" ca="1" si="100"/>
        <v/>
      </c>
      <c r="AS34" t="str">
        <f t="shared" ca="1" si="117"/>
        <v/>
      </c>
      <c r="AT34" t="str">
        <f t="shared" ca="1" si="101"/>
        <v/>
      </c>
      <c r="AU34" t="str">
        <f t="shared" ca="1" si="118"/>
        <v/>
      </c>
      <c r="AV34">
        <f t="shared" ca="1" si="102"/>
        <v>0</v>
      </c>
      <c r="AW34">
        <f t="shared" ca="1" si="135"/>
        <v>0</v>
      </c>
      <c r="AX34">
        <f t="shared" ca="1" si="136"/>
        <v>0</v>
      </c>
      <c r="AY34">
        <f t="shared" ca="1" si="137"/>
        <v>0</v>
      </c>
      <c r="AZ34">
        <f t="shared" ca="1" si="138"/>
        <v>0</v>
      </c>
      <c r="BC34" t="str">
        <f ca="1">IF(BD34="","",COUNTIF($BD$10:BD34,BD34))</f>
        <v/>
      </c>
      <c r="BD34" t="str">
        <f t="shared" ca="1" si="126"/>
        <v/>
      </c>
      <c r="BE34" t="str">
        <f t="shared" ca="1" si="123"/>
        <v/>
      </c>
      <c r="BF34" t="str">
        <f ca="1">IF(BK34="","",COUNTIF($BJ$10:$BJ$99,"&lt;"&amp;BJ34)+COUNTIF($BJ$10:BJ34,"="&amp;BJ34))</f>
        <v/>
      </c>
      <c r="BG34" t="e">
        <f t="shared" ca="1" si="127"/>
        <v>#NUM!</v>
      </c>
      <c r="BH34" t="str">
        <f t="shared" ca="1" si="128"/>
        <v/>
      </c>
      <c r="BI34" t="str">
        <f t="shared" ca="1" si="129"/>
        <v/>
      </c>
      <c r="BJ34" t="str">
        <f t="shared" ca="1" si="124"/>
        <v/>
      </c>
      <c r="BK34" t="str">
        <f ca="1">Lists!AE29</f>
        <v/>
      </c>
      <c r="BL34" s="264" t="str">
        <f t="shared" ca="1" si="125"/>
        <v/>
      </c>
      <c r="BO34" t="str">
        <f t="shared" ca="1" si="119"/>
        <v/>
      </c>
      <c r="BP34" s="264" t="str">
        <f t="shared" ca="1" si="105"/>
        <v/>
      </c>
      <c r="BQ34" s="265" t="str">
        <f t="shared" ca="1" si="139"/>
        <v/>
      </c>
      <c r="BR34" s="265" t="str">
        <f t="shared" ca="1" si="139"/>
        <v/>
      </c>
      <c r="BS34" s="265" t="str">
        <f t="shared" ca="1" si="139"/>
        <v/>
      </c>
      <c r="BT34" s="265" t="str">
        <f t="shared" ca="1" si="139"/>
        <v/>
      </c>
      <c r="BU34" s="265" t="str">
        <f t="shared" ca="1" si="139"/>
        <v/>
      </c>
      <c r="BV34" s="265" t="str">
        <f t="shared" ca="1" si="139"/>
        <v/>
      </c>
      <c r="BW34" s="266" t="str">
        <f t="shared" ca="1" si="139"/>
        <v/>
      </c>
      <c r="BY34" s="264" t="str">
        <f t="shared" ca="1" si="122"/>
        <v/>
      </c>
      <c r="BZ34" s="265" t="str">
        <f t="shared" ca="1" si="46"/>
        <v/>
      </c>
      <c r="CA34" s="265" t="str">
        <f t="shared" ca="1" si="47"/>
        <v/>
      </c>
      <c r="CB34" s="265" t="str">
        <f t="shared" ca="1" si="48"/>
        <v/>
      </c>
      <c r="CC34" s="265" t="str">
        <f t="shared" ca="1" si="49"/>
        <v/>
      </c>
      <c r="CD34" s="265" t="str">
        <f t="shared" ca="1" si="50"/>
        <v/>
      </c>
      <c r="CE34" s="265" t="str">
        <f t="shared" ca="1" si="51"/>
        <v/>
      </c>
      <c r="CF34" s="266" t="str">
        <f t="shared" ca="1" si="52"/>
        <v/>
      </c>
      <c r="CH34" s="264" t="str">
        <f t="shared" ca="1" si="53"/>
        <v/>
      </c>
      <c r="CI34" s="265" t="str">
        <f t="shared" ca="1" si="54"/>
        <v/>
      </c>
      <c r="CJ34" s="265" t="str">
        <f t="shared" ca="1" si="55"/>
        <v/>
      </c>
      <c r="CK34" s="265" t="str">
        <f t="shared" ca="1" si="56"/>
        <v/>
      </c>
      <c r="CL34" s="265" t="str">
        <f t="shared" ca="1" si="57"/>
        <v/>
      </c>
      <c r="CM34" s="265" t="str">
        <f t="shared" ca="1" si="58"/>
        <v/>
      </c>
      <c r="CN34" s="265" t="str">
        <f t="shared" ca="1" si="59"/>
        <v/>
      </c>
      <c r="CO34" s="266" t="str">
        <f t="shared" ca="1" si="60"/>
        <v/>
      </c>
      <c r="CV34" s="264" t="str">
        <f t="shared" ca="1" si="61"/>
        <v/>
      </c>
      <c r="CW34" s="265" t="str">
        <f t="shared" ca="1" si="62"/>
        <v/>
      </c>
      <c r="CX34" s="265" t="str">
        <f t="shared" ca="1" si="63"/>
        <v/>
      </c>
      <c r="CY34" s="265" t="str">
        <f t="shared" ca="1" si="64"/>
        <v/>
      </c>
      <c r="CZ34" s="265" t="str">
        <f t="shared" ca="1" si="65"/>
        <v/>
      </c>
      <c r="DA34" s="265" t="str">
        <f t="shared" ca="1" si="66"/>
        <v/>
      </c>
      <c r="DB34" s="265" t="str">
        <f t="shared" ca="1" si="67"/>
        <v/>
      </c>
      <c r="DC34" s="266" t="str">
        <f t="shared" ca="1" si="68"/>
        <v/>
      </c>
      <c r="DG34" s="264" t="str">
        <f t="shared" ca="1" si="69"/>
        <v/>
      </c>
      <c r="DH34" s="265" t="str">
        <f t="shared" ca="1" si="70"/>
        <v/>
      </c>
      <c r="DI34" s="265" t="str">
        <f t="shared" ca="1" si="71"/>
        <v/>
      </c>
      <c r="DJ34" s="265" t="str">
        <f t="shared" ca="1" si="72"/>
        <v/>
      </c>
      <c r="DK34" s="265" t="str">
        <f t="shared" ca="1" si="73"/>
        <v/>
      </c>
      <c r="DL34" s="265" t="str">
        <f t="shared" ca="1" si="74"/>
        <v/>
      </c>
      <c r="DM34" s="265" t="str">
        <f t="shared" ca="1" si="75"/>
        <v/>
      </c>
      <c r="DN34" s="266" t="str">
        <f t="shared" ca="1" si="76"/>
        <v/>
      </c>
      <c r="DP34" s="264" t="str">
        <f t="shared" ca="1" si="77"/>
        <v/>
      </c>
      <c r="DQ34" s="265" t="str">
        <f t="shared" ca="1" si="78"/>
        <v/>
      </c>
      <c r="DR34" s="265" t="str">
        <f t="shared" ca="1" si="79"/>
        <v/>
      </c>
      <c r="DS34" s="265" t="str">
        <f t="shared" ca="1" si="80"/>
        <v/>
      </c>
      <c r="DT34" s="265" t="str">
        <f t="shared" ca="1" si="81"/>
        <v/>
      </c>
      <c r="DU34" s="265" t="str">
        <f t="shared" ca="1" si="82"/>
        <v/>
      </c>
      <c r="DV34" s="265" t="str">
        <f t="shared" ca="1" si="83"/>
        <v/>
      </c>
      <c r="DW34" s="266" t="str">
        <f t="shared" ca="1" si="84"/>
        <v/>
      </c>
    </row>
    <row r="35" spans="2:127" hidden="1" outlineLevel="1" x14ac:dyDescent="0.25">
      <c r="B35" t="str">
        <f t="shared" ca="1" si="85"/>
        <v xml:space="preserve">  </v>
      </c>
      <c r="C35" t="str">
        <f t="shared" ca="1" si="6"/>
        <v/>
      </c>
      <c r="F35" t="str">
        <f t="shared" ca="1" si="106"/>
        <v/>
      </c>
      <c r="G35" t="str">
        <f t="shared" ca="1" si="107"/>
        <v/>
      </c>
      <c r="H35" t="str">
        <f t="shared" ca="1" si="108"/>
        <v/>
      </c>
      <c r="I35" t="str">
        <f t="shared" ca="1" si="109"/>
        <v/>
      </c>
      <c r="K35">
        <f t="shared" ca="1" si="11"/>
        <v>0</v>
      </c>
      <c r="M35">
        <f t="shared" ca="1" si="12"/>
        <v>0</v>
      </c>
      <c r="N35">
        <f t="shared" ca="1" si="13"/>
        <v>0</v>
      </c>
      <c r="O35">
        <f t="shared" ca="1" si="14"/>
        <v>0</v>
      </c>
      <c r="P35">
        <f t="shared" ca="1" si="15"/>
        <v>0</v>
      </c>
      <c r="Q35" t="e">
        <f t="shared" ca="1" si="16"/>
        <v>#VALUE!</v>
      </c>
      <c r="R35" t="e">
        <f t="shared" ca="1" si="17"/>
        <v>#VALUE!</v>
      </c>
      <c r="S35" t="e">
        <f t="shared" ca="1" si="18"/>
        <v>#VALUE!</v>
      </c>
      <c r="T35" t="e">
        <f t="shared" ca="1" si="19"/>
        <v>#VALUE!</v>
      </c>
      <c r="V35">
        <f t="shared" ca="1" si="20"/>
        <v>0</v>
      </c>
      <c r="W35" t="str">
        <f t="shared" ca="1" si="86"/>
        <v/>
      </c>
      <c r="X35" t="str">
        <f t="shared" ca="1" si="110"/>
        <v/>
      </c>
      <c r="Y35" t="str">
        <f t="shared" ca="1" si="87"/>
        <v/>
      </c>
      <c r="Z35" t="str">
        <f t="shared" ca="1" si="88"/>
        <v/>
      </c>
      <c r="AA35" t="str">
        <f t="shared" ca="1" si="111"/>
        <v/>
      </c>
      <c r="AB35" t="str">
        <f t="shared" ca="1" si="89"/>
        <v/>
      </c>
      <c r="AC35" t="str">
        <f t="shared" ca="1" si="90"/>
        <v/>
      </c>
      <c r="AD35" t="str">
        <f t="shared" ca="1" si="112"/>
        <v/>
      </c>
      <c r="AE35" t="str">
        <f t="shared" ca="1" si="91"/>
        <v/>
      </c>
      <c r="AF35" t="str">
        <f t="shared" ca="1" si="92"/>
        <v/>
      </c>
      <c r="AG35" t="str">
        <f t="shared" ca="1" si="113"/>
        <v/>
      </c>
      <c r="AH35" t="str">
        <f t="shared" ca="1" si="93"/>
        <v/>
      </c>
      <c r="AI35" t="str">
        <f t="shared" ca="1" si="94"/>
        <v/>
      </c>
      <c r="AJ35" t="str">
        <f t="shared" ca="1" si="114"/>
        <v/>
      </c>
      <c r="AK35" t="str">
        <f t="shared" ca="1" si="95"/>
        <v/>
      </c>
      <c r="AL35" t="str">
        <f t="shared" ca="1" si="96"/>
        <v/>
      </c>
      <c r="AM35" t="str">
        <f t="shared" ca="1" si="115"/>
        <v/>
      </c>
      <c r="AN35" t="str">
        <f t="shared" ca="1" si="97"/>
        <v/>
      </c>
      <c r="AO35" t="str">
        <f t="shared" ca="1" si="98"/>
        <v/>
      </c>
      <c r="AP35" t="str">
        <f t="shared" ca="1" si="116"/>
        <v/>
      </c>
      <c r="AQ35" t="str">
        <f t="shared" ca="1" si="99"/>
        <v/>
      </c>
      <c r="AR35" t="str">
        <f t="shared" ca="1" si="100"/>
        <v/>
      </c>
      <c r="AS35" t="str">
        <f t="shared" ca="1" si="117"/>
        <v/>
      </c>
      <c r="AT35" t="str">
        <f t="shared" ca="1" si="101"/>
        <v/>
      </c>
      <c r="AU35" t="str">
        <f t="shared" ca="1" si="118"/>
        <v/>
      </c>
      <c r="AV35">
        <f t="shared" ca="1" si="102"/>
        <v>0</v>
      </c>
      <c r="AW35">
        <f t="shared" ca="1" si="135"/>
        <v>0</v>
      </c>
      <c r="AX35">
        <f t="shared" ca="1" si="136"/>
        <v>0</v>
      </c>
      <c r="AY35">
        <f t="shared" ca="1" si="137"/>
        <v>0</v>
      </c>
      <c r="AZ35">
        <f t="shared" ca="1" si="138"/>
        <v>0</v>
      </c>
      <c r="BC35" t="str">
        <f ca="1">IF(BD35="","",COUNTIF($BD$10:BD35,BD35))</f>
        <v/>
      </c>
      <c r="BD35" t="str">
        <f t="shared" ca="1" si="126"/>
        <v/>
      </c>
      <c r="BE35" t="str">
        <f t="shared" ca="1" si="123"/>
        <v/>
      </c>
      <c r="BF35" t="str">
        <f ca="1">IF(BK35="","",COUNTIF($BJ$10:$BJ$99,"&lt;"&amp;BJ35)+COUNTIF($BJ$10:BJ35,"="&amp;BJ35))</f>
        <v/>
      </c>
      <c r="BG35" t="e">
        <f t="shared" ca="1" si="127"/>
        <v>#NUM!</v>
      </c>
      <c r="BH35" t="str">
        <f t="shared" ca="1" si="128"/>
        <v/>
      </c>
      <c r="BI35" t="str">
        <f t="shared" ca="1" si="129"/>
        <v/>
      </c>
      <c r="BJ35" t="str">
        <f t="shared" ca="1" si="124"/>
        <v/>
      </c>
      <c r="BK35" t="str">
        <f ca="1">Lists!AE30</f>
        <v/>
      </c>
      <c r="BL35" s="264" t="str">
        <f t="shared" ca="1" si="125"/>
        <v/>
      </c>
      <c r="BO35" t="str">
        <f t="shared" ca="1" si="119"/>
        <v/>
      </c>
      <c r="BP35" s="264" t="str">
        <f t="shared" ca="1" si="105"/>
        <v/>
      </c>
      <c r="BQ35" s="265" t="str">
        <f t="shared" ca="1" si="139"/>
        <v/>
      </c>
      <c r="BR35" s="265" t="str">
        <f t="shared" ca="1" si="139"/>
        <v/>
      </c>
      <c r="BS35" s="265" t="str">
        <f t="shared" ca="1" si="139"/>
        <v/>
      </c>
      <c r="BT35" s="265" t="str">
        <f t="shared" ca="1" si="139"/>
        <v/>
      </c>
      <c r="BU35" s="265" t="str">
        <f t="shared" ca="1" si="139"/>
        <v/>
      </c>
      <c r="BV35" s="265" t="str">
        <f t="shared" ca="1" si="139"/>
        <v/>
      </c>
      <c r="BW35" s="266" t="str">
        <f t="shared" ca="1" si="139"/>
        <v/>
      </c>
      <c r="BY35" s="264" t="str">
        <f t="shared" ca="1" si="122"/>
        <v/>
      </c>
      <c r="BZ35" s="265" t="str">
        <f t="shared" ca="1" si="46"/>
        <v/>
      </c>
      <c r="CA35" s="265" t="str">
        <f t="shared" ca="1" si="47"/>
        <v/>
      </c>
      <c r="CB35" s="265" t="str">
        <f t="shared" ca="1" si="48"/>
        <v/>
      </c>
      <c r="CC35" s="265" t="str">
        <f t="shared" ca="1" si="49"/>
        <v/>
      </c>
      <c r="CD35" s="265" t="str">
        <f t="shared" ca="1" si="50"/>
        <v/>
      </c>
      <c r="CE35" s="265" t="str">
        <f t="shared" ca="1" si="51"/>
        <v/>
      </c>
      <c r="CF35" s="266" t="str">
        <f t="shared" ca="1" si="52"/>
        <v/>
      </c>
      <c r="CH35" s="264" t="str">
        <f t="shared" ca="1" si="53"/>
        <v/>
      </c>
      <c r="CI35" s="265" t="str">
        <f t="shared" ca="1" si="54"/>
        <v/>
      </c>
      <c r="CJ35" s="265" t="str">
        <f t="shared" ca="1" si="55"/>
        <v/>
      </c>
      <c r="CK35" s="265" t="str">
        <f t="shared" ca="1" si="56"/>
        <v/>
      </c>
      <c r="CL35" s="265" t="str">
        <f t="shared" ca="1" si="57"/>
        <v/>
      </c>
      <c r="CM35" s="265" t="str">
        <f t="shared" ca="1" si="58"/>
        <v/>
      </c>
      <c r="CN35" s="265" t="str">
        <f t="shared" ca="1" si="59"/>
        <v/>
      </c>
      <c r="CO35" s="266" t="str">
        <f t="shared" ca="1" si="60"/>
        <v/>
      </c>
      <c r="CV35" s="264" t="str">
        <f t="shared" ca="1" si="61"/>
        <v/>
      </c>
      <c r="CW35" s="265" t="str">
        <f t="shared" ca="1" si="62"/>
        <v/>
      </c>
      <c r="CX35" s="265" t="str">
        <f t="shared" ca="1" si="63"/>
        <v/>
      </c>
      <c r="CY35" s="265" t="str">
        <f t="shared" ca="1" si="64"/>
        <v/>
      </c>
      <c r="CZ35" s="265" t="str">
        <f t="shared" ca="1" si="65"/>
        <v/>
      </c>
      <c r="DA35" s="265" t="str">
        <f t="shared" ca="1" si="66"/>
        <v/>
      </c>
      <c r="DB35" s="265" t="str">
        <f t="shared" ca="1" si="67"/>
        <v/>
      </c>
      <c r="DC35" s="266" t="str">
        <f t="shared" ca="1" si="68"/>
        <v/>
      </c>
      <c r="DG35" s="264" t="str">
        <f t="shared" ca="1" si="69"/>
        <v/>
      </c>
      <c r="DH35" s="265" t="str">
        <f t="shared" ca="1" si="70"/>
        <v/>
      </c>
      <c r="DI35" s="265" t="str">
        <f t="shared" ca="1" si="71"/>
        <v/>
      </c>
      <c r="DJ35" s="265" t="str">
        <f t="shared" ca="1" si="72"/>
        <v/>
      </c>
      <c r="DK35" s="265" t="str">
        <f t="shared" ca="1" si="73"/>
        <v/>
      </c>
      <c r="DL35" s="265" t="str">
        <f t="shared" ca="1" si="74"/>
        <v/>
      </c>
      <c r="DM35" s="265" t="str">
        <f t="shared" ca="1" si="75"/>
        <v/>
      </c>
      <c r="DN35" s="266" t="str">
        <f t="shared" ca="1" si="76"/>
        <v/>
      </c>
      <c r="DP35" s="264" t="str">
        <f t="shared" ca="1" si="77"/>
        <v/>
      </c>
      <c r="DQ35" s="265" t="str">
        <f t="shared" ca="1" si="78"/>
        <v/>
      </c>
      <c r="DR35" s="265" t="str">
        <f t="shared" ca="1" si="79"/>
        <v/>
      </c>
      <c r="DS35" s="265" t="str">
        <f t="shared" ca="1" si="80"/>
        <v/>
      </c>
      <c r="DT35" s="265" t="str">
        <f t="shared" ca="1" si="81"/>
        <v/>
      </c>
      <c r="DU35" s="265" t="str">
        <f t="shared" ca="1" si="82"/>
        <v/>
      </c>
      <c r="DV35" s="265" t="str">
        <f t="shared" ca="1" si="83"/>
        <v/>
      </c>
      <c r="DW35" s="266" t="str">
        <f t="shared" ca="1" si="84"/>
        <v/>
      </c>
    </row>
    <row r="36" spans="2:127" hidden="1" outlineLevel="1" x14ac:dyDescent="0.25">
      <c r="B36" t="str">
        <f t="shared" ca="1" si="85"/>
        <v xml:space="preserve">  </v>
      </c>
      <c r="C36" t="str">
        <f t="shared" ca="1" si="6"/>
        <v/>
      </c>
      <c r="F36" t="str">
        <f t="shared" ca="1" si="106"/>
        <v/>
      </c>
      <c r="G36" t="str">
        <f t="shared" ca="1" si="107"/>
        <v/>
      </c>
      <c r="H36" t="str">
        <f t="shared" ca="1" si="108"/>
        <v/>
      </c>
      <c r="I36" t="str">
        <f t="shared" ca="1" si="109"/>
        <v/>
      </c>
      <c r="K36">
        <f t="shared" ca="1" si="11"/>
        <v>0</v>
      </c>
      <c r="M36">
        <f t="shared" ca="1" si="12"/>
        <v>0</v>
      </c>
      <c r="N36">
        <f t="shared" ca="1" si="13"/>
        <v>0</v>
      </c>
      <c r="O36">
        <f t="shared" ca="1" si="14"/>
        <v>0</v>
      </c>
      <c r="P36">
        <f t="shared" ca="1" si="15"/>
        <v>0</v>
      </c>
      <c r="Q36" t="e">
        <f t="shared" ca="1" si="16"/>
        <v>#VALUE!</v>
      </c>
      <c r="R36" t="e">
        <f t="shared" ca="1" si="17"/>
        <v>#VALUE!</v>
      </c>
      <c r="S36" t="e">
        <f t="shared" ca="1" si="18"/>
        <v>#VALUE!</v>
      </c>
      <c r="T36" t="e">
        <f t="shared" ca="1" si="19"/>
        <v>#VALUE!</v>
      </c>
      <c r="V36">
        <f t="shared" ca="1" si="20"/>
        <v>0</v>
      </c>
      <c r="W36" t="str">
        <f t="shared" ca="1" si="86"/>
        <v/>
      </c>
      <c r="X36" t="str">
        <f t="shared" ca="1" si="110"/>
        <v/>
      </c>
      <c r="Y36" t="str">
        <f t="shared" ca="1" si="87"/>
        <v/>
      </c>
      <c r="Z36" t="str">
        <f t="shared" ca="1" si="88"/>
        <v/>
      </c>
      <c r="AA36" t="str">
        <f t="shared" ca="1" si="111"/>
        <v/>
      </c>
      <c r="AB36" t="str">
        <f t="shared" ca="1" si="89"/>
        <v/>
      </c>
      <c r="AC36" t="str">
        <f t="shared" ca="1" si="90"/>
        <v/>
      </c>
      <c r="AD36" t="str">
        <f t="shared" ca="1" si="112"/>
        <v/>
      </c>
      <c r="AE36" t="str">
        <f t="shared" ca="1" si="91"/>
        <v/>
      </c>
      <c r="AF36" t="str">
        <f t="shared" ca="1" si="92"/>
        <v/>
      </c>
      <c r="AG36" t="str">
        <f t="shared" ca="1" si="113"/>
        <v/>
      </c>
      <c r="AH36" t="str">
        <f t="shared" ca="1" si="93"/>
        <v/>
      </c>
      <c r="AI36" t="str">
        <f t="shared" ca="1" si="94"/>
        <v/>
      </c>
      <c r="AJ36" t="str">
        <f t="shared" ca="1" si="114"/>
        <v/>
      </c>
      <c r="AK36" t="str">
        <f t="shared" ca="1" si="95"/>
        <v/>
      </c>
      <c r="AL36" t="str">
        <f t="shared" ca="1" si="96"/>
        <v/>
      </c>
      <c r="AM36" t="str">
        <f t="shared" ca="1" si="115"/>
        <v/>
      </c>
      <c r="AN36" t="str">
        <f t="shared" ca="1" si="97"/>
        <v/>
      </c>
      <c r="AO36" t="str">
        <f t="shared" ca="1" si="98"/>
        <v/>
      </c>
      <c r="AP36" t="str">
        <f t="shared" ca="1" si="116"/>
        <v/>
      </c>
      <c r="AQ36" t="str">
        <f t="shared" ca="1" si="99"/>
        <v/>
      </c>
      <c r="AR36" t="str">
        <f t="shared" ca="1" si="100"/>
        <v/>
      </c>
      <c r="AS36" t="str">
        <f t="shared" ca="1" si="117"/>
        <v/>
      </c>
      <c r="AT36" t="str">
        <f t="shared" ca="1" si="101"/>
        <v/>
      </c>
      <c r="AU36" t="str">
        <f t="shared" ca="1" si="118"/>
        <v/>
      </c>
      <c r="AV36">
        <f t="shared" ca="1" si="102"/>
        <v>0</v>
      </c>
      <c r="AW36">
        <f t="shared" ref="AW36:AW65" ca="1" si="140">IF(LEFT($C36,5)="  Всь",SUMIF($B$10:$B$99,"="&amp;$BD35&amp;"  *",AW$10:AW$99),SUMIF(список,$C36,OFFSET(список,0,AW$4)))</f>
        <v>0</v>
      </c>
      <c r="AX36">
        <f t="shared" ref="AX36:AX65" ca="1" si="141">IF(LEFT($C36,5)="  Всь",SUMIF($B$10:$B$99,"="&amp;$BD35&amp;"  *",AX$10:AX$99),SUMIF(список,$C36,OFFSET(список,0,AX$4)))</f>
        <v>0</v>
      </c>
      <c r="AY36">
        <f t="shared" ref="AY36:AY65" ca="1" si="142">IF(LEFT($C36,5)="  Всь",SUMIF($B$10:$B$99,"="&amp;$BD35&amp;"  *",AY$10:AY$99),SUMIF(список,$C36,OFFSET(список,0,AY$4)))</f>
        <v>0</v>
      </c>
      <c r="AZ36">
        <f t="shared" ref="AZ36:AZ65" ca="1" si="143">IF(LEFT($C36,5)="  Всь",SUMIF($B$10:$B$99,"="&amp;$BD35&amp;"  *",AZ$10:AZ$99),SUMIF(список,$C36,OFFSET(список,0,AZ$4)))</f>
        <v>0</v>
      </c>
      <c r="BC36" t="str">
        <f ca="1">IF(BD36="","",COUNTIF($BD$10:BD36,BD36))</f>
        <v/>
      </c>
      <c r="BD36" t="str">
        <f t="shared" ca="1" si="126"/>
        <v/>
      </c>
      <c r="BE36" t="str">
        <f t="shared" ca="1" si="123"/>
        <v/>
      </c>
      <c r="BF36" t="str">
        <f ca="1">IF(BK36="","",COUNTIF($BJ$10:$BJ$99,"&lt;"&amp;BJ36)+COUNTIF($BJ$10:BJ36,"="&amp;BJ36))</f>
        <v/>
      </c>
      <c r="BG36" t="e">
        <f t="shared" ca="1" si="127"/>
        <v>#NUM!</v>
      </c>
      <c r="BH36" t="str">
        <f t="shared" ca="1" si="128"/>
        <v/>
      </c>
      <c r="BI36" t="str">
        <f t="shared" ca="1" si="129"/>
        <v/>
      </c>
      <c r="BJ36" t="str">
        <f t="shared" ca="1" si="124"/>
        <v/>
      </c>
      <c r="BK36" t="str">
        <f ca="1">Lists!AE31</f>
        <v/>
      </c>
      <c r="BL36" s="264" t="str">
        <f t="shared" ca="1" si="125"/>
        <v/>
      </c>
      <c r="BO36" t="str">
        <f t="shared" ca="1" si="119"/>
        <v/>
      </c>
      <c r="BP36" s="264" t="str">
        <f t="shared" ca="1" si="105"/>
        <v/>
      </c>
      <c r="BQ36" s="265" t="str">
        <f t="shared" ca="1" si="139"/>
        <v/>
      </c>
      <c r="BR36" s="265" t="str">
        <f t="shared" ca="1" si="139"/>
        <v/>
      </c>
      <c r="BS36" s="265" t="str">
        <f t="shared" ca="1" si="139"/>
        <v/>
      </c>
      <c r="BT36" s="265" t="str">
        <f t="shared" ca="1" si="139"/>
        <v/>
      </c>
      <c r="BU36" s="265" t="str">
        <f t="shared" ca="1" si="139"/>
        <v/>
      </c>
      <c r="BV36" s="265" t="str">
        <f t="shared" ca="1" si="139"/>
        <v/>
      </c>
      <c r="BW36" s="266" t="str">
        <f t="shared" ca="1" si="139"/>
        <v/>
      </c>
      <c r="BY36" s="264" t="str">
        <f t="shared" ca="1" si="122"/>
        <v/>
      </c>
      <c r="BZ36" s="265" t="str">
        <f t="shared" ca="1" si="46"/>
        <v/>
      </c>
      <c r="CA36" s="265" t="str">
        <f t="shared" ca="1" si="47"/>
        <v/>
      </c>
      <c r="CB36" s="265" t="str">
        <f t="shared" ca="1" si="48"/>
        <v/>
      </c>
      <c r="CC36" s="265" t="str">
        <f t="shared" ca="1" si="49"/>
        <v/>
      </c>
      <c r="CD36" s="265" t="str">
        <f t="shared" ca="1" si="50"/>
        <v/>
      </c>
      <c r="CE36" s="265" t="str">
        <f t="shared" ca="1" si="51"/>
        <v/>
      </c>
      <c r="CF36" s="266" t="str">
        <f t="shared" ca="1" si="52"/>
        <v/>
      </c>
      <c r="CH36" s="264" t="str">
        <f t="shared" ca="1" si="53"/>
        <v/>
      </c>
      <c r="CI36" s="265" t="str">
        <f t="shared" ca="1" si="54"/>
        <v/>
      </c>
      <c r="CJ36" s="265" t="str">
        <f t="shared" ca="1" si="55"/>
        <v/>
      </c>
      <c r="CK36" s="265" t="str">
        <f t="shared" ca="1" si="56"/>
        <v/>
      </c>
      <c r="CL36" s="265" t="str">
        <f t="shared" ca="1" si="57"/>
        <v/>
      </c>
      <c r="CM36" s="265" t="str">
        <f t="shared" ca="1" si="58"/>
        <v/>
      </c>
      <c r="CN36" s="265" t="str">
        <f t="shared" ca="1" si="59"/>
        <v/>
      </c>
      <c r="CO36" s="266" t="str">
        <f t="shared" ca="1" si="60"/>
        <v/>
      </c>
      <c r="CV36" s="264" t="str">
        <f t="shared" ca="1" si="61"/>
        <v/>
      </c>
      <c r="CW36" s="265" t="str">
        <f t="shared" ca="1" si="62"/>
        <v/>
      </c>
      <c r="CX36" s="265" t="str">
        <f t="shared" ca="1" si="63"/>
        <v/>
      </c>
      <c r="CY36" s="265" t="str">
        <f t="shared" ca="1" si="64"/>
        <v/>
      </c>
      <c r="CZ36" s="265" t="str">
        <f t="shared" ca="1" si="65"/>
        <v/>
      </c>
      <c r="DA36" s="265" t="str">
        <f t="shared" ca="1" si="66"/>
        <v/>
      </c>
      <c r="DB36" s="265" t="str">
        <f t="shared" ca="1" si="67"/>
        <v/>
      </c>
      <c r="DC36" s="266" t="str">
        <f t="shared" ca="1" si="68"/>
        <v/>
      </c>
      <c r="DG36" s="264" t="str">
        <f t="shared" ca="1" si="69"/>
        <v/>
      </c>
      <c r="DH36" s="265" t="str">
        <f t="shared" ca="1" si="70"/>
        <v/>
      </c>
      <c r="DI36" s="265" t="str">
        <f t="shared" ca="1" si="71"/>
        <v/>
      </c>
      <c r="DJ36" s="265" t="str">
        <f t="shared" ca="1" si="72"/>
        <v/>
      </c>
      <c r="DK36" s="265" t="str">
        <f t="shared" ca="1" si="73"/>
        <v/>
      </c>
      <c r="DL36" s="265" t="str">
        <f t="shared" ca="1" si="74"/>
        <v/>
      </c>
      <c r="DM36" s="265" t="str">
        <f t="shared" ca="1" si="75"/>
        <v/>
      </c>
      <c r="DN36" s="266" t="str">
        <f t="shared" ca="1" si="76"/>
        <v/>
      </c>
      <c r="DP36" s="264" t="str">
        <f t="shared" ca="1" si="77"/>
        <v/>
      </c>
      <c r="DQ36" s="265" t="str">
        <f t="shared" ca="1" si="78"/>
        <v/>
      </c>
      <c r="DR36" s="265" t="str">
        <f t="shared" ca="1" si="79"/>
        <v/>
      </c>
      <c r="DS36" s="265" t="str">
        <f t="shared" ca="1" si="80"/>
        <v/>
      </c>
      <c r="DT36" s="265" t="str">
        <f t="shared" ca="1" si="81"/>
        <v/>
      </c>
      <c r="DU36" s="265" t="str">
        <f t="shared" ca="1" si="82"/>
        <v/>
      </c>
      <c r="DV36" s="265" t="str">
        <f t="shared" ca="1" si="83"/>
        <v/>
      </c>
      <c r="DW36" s="266" t="str">
        <f t="shared" ca="1" si="84"/>
        <v/>
      </c>
    </row>
    <row r="37" spans="2:127" hidden="1" outlineLevel="1" x14ac:dyDescent="0.25">
      <c r="B37" t="str">
        <f t="shared" ca="1" si="85"/>
        <v xml:space="preserve">  </v>
      </c>
      <c r="C37" t="str">
        <f t="shared" ca="1" si="6"/>
        <v/>
      </c>
      <c r="F37" t="str">
        <f t="shared" ca="1" si="106"/>
        <v/>
      </c>
      <c r="G37" t="str">
        <f t="shared" ca="1" si="107"/>
        <v/>
      </c>
      <c r="H37" t="str">
        <f t="shared" ca="1" si="108"/>
        <v/>
      </c>
      <c r="I37" t="str">
        <f t="shared" ca="1" si="109"/>
        <v/>
      </c>
      <c r="K37">
        <f t="shared" ca="1" si="11"/>
        <v>0</v>
      </c>
      <c r="M37">
        <f t="shared" ca="1" si="12"/>
        <v>0</v>
      </c>
      <c r="N37">
        <f t="shared" ca="1" si="13"/>
        <v>0</v>
      </c>
      <c r="O37">
        <f t="shared" ca="1" si="14"/>
        <v>0</v>
      </c>
      <c r="P37">
        <f t="shared" ca="1" si="15"/>
        <v>0</v>
      </c>
      <c r="Q37" t="e">
        <f t="shared" ca="1" si="16"/>
        <v>#VALUE!</v>
      </c>
      <c r="R37" t="e">
        <f t="shared" ca="1" si="17"/>
        <v>#VALUE!</v>
      </c>
      <c r="S37" t="e">
        <f t="shared" ca="1" si="18"/>
        <v>#VALUE!</v>
      </c>
      <c r="T37" t="e">
        <f t="shared" ca="1" si="19"/>
        <v>#VALUE!</v>
      </c>
      <c r="V37">
        <f t="shared" ca="1" si="20"/>
        <v>0</v>
      </c>
      <c r="W37" t="str">
        <f t="shared" ca="1" si="86"/>
        <v/>
      </c>
      <c r="X37" t="str">
        <f t="shared" ca="1" si="110"/>
        <v/>
      </c>
      <c r="Y37" t="str">
        <f t="shared" ca="1" si="87"/>
        <v/>
      </c>
      <c r="Z37" t="str">
        <f t="shared" ca="1" si="88"/>
        <v/>
      </c>
      <c r="AA37" t="str">
        <f t="shared" ca="1" si="111"/>
        <v/>
      </c>
      <c r="AB37" t="str">
        <f t="shared" ca="1" si="89"/>
        <v/>
      </c>
      <c r="AC37" t="str">
        <f t="shared" ca="1" si="90"/>
        <v/>
      </c>
      <c r="AD37" t="str">
        <f t="shared" ca="1" si="112"/>
        <v/>
      </c>
      <c r="AE37" t="str">
        <f t="shared" ca="1" si="91"/>
        <v/>
      </c>
      <c r="AF37" t="str">
        <f t="shared" ca="1" si="92"/>
        <v/>
      </c>
      <c r="AG37" t="str">
        <f t="shared" ca="1" si="113"/>
        <v/>
      </c>
      <c r="AH37" t="str">
        <f t="shared" ca="1" si="93"/>
        <v/>
      </c>
      <c r="AI37" t="str">
        <f t="shared" ca="1" si="94"/>
        <v/>
      </c>
      <c r="AJ37" t="str">
        <f t="shared" ca="1" si="114"/>
        <v/>
      </c>
      <c r="AK37" t="str">
        <f t="shared" ca="1" si="95"/>
        <v/>
      </c>
      <c r="AL37" t="str">
        <f t="shared" ca="1" si="96"/>
        <v/>
      </c>
      <c r="AM37" t="str">
        <f t="shared" ca="1" si="115"/>
        <v/>
      </c>
      <c r="AN37" t="str">
        <f t="shared" ca="1" si="97"/>
        <v/>
      </c>
      <c r="AO37" t="str">
        <f t="shared" ca="1" si="98"/>
        <v/>
      </c>
      <c r="AP37" t="str">
        <f t="shared" ca="1" si="116"/>
        <v/>
      </c>
      <c r="AQ37" t="str">
        <f t="shared" ca="1" si="99"/>
        <v/>
      </c>
      <c r="AR37" t="str">
        <f t="shared" ca="1" si="100"/>
        <v/>
      </c>
      <c r="AS37" t="str">
        <f t="shared" ca="1" si="117"/>
        <v/>
      </c>
      <c r="AT37" t="str">
        <f t="shared" ca="1" si="101"/>
        <v/>
      </c>
      <c r="AU37" t="str">
        <f t="shared" ca="1" si="118"/>
        <v/>
      </c>
      <c r="AV37">
        <f t="shared" ca="1" si="102"/>
        <v>0</v>
      </c>
      <c r="AW37">
        <f t="shared" ca="1" si="140"/>
        <v>0</v>
      </c>
      <c r="AX37">
        <f t="shared" ca="1" si="141"/>
        <v>0</v>
      </c>
      <c r="AY37">
        <f t="shared" ca="1" si="142"/>
        <v>0</v>
      </c>
      <c r="AZ37">
        <f t="shared" ca="1" si="143"/>
        <v>0</v>
      </c>
      <c r="BC37" t="str">
        <f ca="1">IF(BD37="","",COUNTIF($BD$10:BD37,BD37))</f>
        <v/>
      </c>
      <c r="BD37" t="str">
        <f t="shared" ca="1" si="126"/>
        <v/>
      </c>
      <c r="BE37" t="str">
        <f t="shared" ca="1" si="123"/>
        <v/>
      </c>
      <c r="BF37" t="str">
        <f ca="1">IF(BK37="","",COUNTIF($BJ$10:$BJ$99,"&lt;"&amp;BJ37)+COUNTIF($BJ$10:BJ37,"="&amp;BJ37))</f>
        <v/>
      </c>
      <c r="BG37" t="e">
        <f t="shared" ca="1" si="127"/>
        <v>#NUM!</v>
      </c>
      <c r="BH37" t="str">
        <f t="shared" ca="1" si="128"/>
        <v/>
      </c>
      <c r="BI37" t="str">
        <f t="shared" ca="1" si="129"/>
        <v/>
      </c>
      <c r="BJ37" t="str">
        <f t="shared" ca="1" si="124"/>
        <v/>
      </c>
      <c r="BK37" t="str">
        <f ca="1">Lists!AE32</f>
        <v/>
      </c>
      <c r="BL37" s="264" t="str">
        <f t="shared" ca="1" si="125"/>
        <v/>
      </c>
      <c r="BO37" t="str">
        <f t="shared" ca="1" si="119"/>
        <v/>
      </c>
      <c r="BP37" s="264" t="str">
        <f t="shared" ca="1" si="105"/>
        <v/>
      </c>
      <c r="BQ37" s="265" t="str">
        <f t="shared" ca="1" si="139"/>
        <v/>
      </c>
      <c r="BR37" s="265" t="str">
        <f t="shared" ca="1" si="139"/>
        <v/>
      </c>
      <c r="BS37" s="265" t="str">
        <f t="shared" ca="1" si="139"/>
        <v/>
      </c>
      <c r="BT37" s="265" t="str">
        <f t="shared" ca="1" si="139"/>
        <v/>
      </c>
      <c r="BU37" s="265" t="str">
        <f t="shared" ca="1" si="139"/>
        <v/>
      </c>
      <c r="BV37" s="265" t="str">
        <f t="shared" ca="1" si="139"/>
        <v/>
      </c>
      <c r="BW37" s="266" t="str">
        <f t="shared" ca="1" si="139"/>
        <v/>
      </c>
      <c r="BY37" s="264" t="str">
        <f t="shared" ca="1" si="122"/>
        <v/>
      </c>
      <c r="BZ37" s="265" t="str">
        <f t="shared" ca="1" si="46"/>
        <v/>
      </c>
      <c r="CA37" s="265" t="str">
        <f t="shared" ca="1" si="47"/>
        <v/>
      </c>
      <c r="CB37" s="265" t="str">
        <f t="shared" ca="1" si="48"/>
        <v/>
      </c>
      <c r="CC37" s="265" t="str">
        <f t="shared" ca="1" si="49"/>
        <v/>
      </c>
      <c r="CD37" s="265" t="str">
        <f t="shared" ca="1" si="50"/>
        <v/>
      </c>
      <c r="CE37" s="265" t="str">
        <f t="shared" ca="1" si="51"/>
        <v/>
      </c>
      <c r="CF37" s="266" t="str">
        <f t="shared" ca="1" si="52"/>
        <v/>
      </c>
      <c r="CH37" s="264" t="str">
        <f t="shared" ca="1" si="53"/>
        <v/>
      </c>
      <c r="CI37" s="265" t="str">
        <f t="shared" ca="1" si="54"/>
        <v/>
      </c>
      <c r="CJ37" s="265" t="str">
        <f t="shared" ca="1" si="55"/>
        <v/>
      </c>
      <c r="CK37" s="265" t="str">
        <f t="shared" ca="1" si="56"/>
        <v/>
      </c>
      <c r="CL37" s="265" t="str">
        <f t="shared" ca="1" si="57"/>
        <v/>
      </c>
      <c r="CM37" s="265" t="str">
        <f t="shared" ca="1" si="58"/>
        <v/>
      </c>
      <c r="CN37" s="265" t="str">
        <f t="shared" ca="1" si="59"/>
        <v/>
      </c>
      <c r="CO37" s="266" t="str">
        <f t="shared" ca="1" si="60"/>
        <v/>
      </c>
      <c r="CV37" s="264" t="str">
        <f t="shared" ca="1" si="61"/>
        <v/>
      </c>
      <c r="CW37" s="265" t="str">
        <f t="shared" ca="1" si="62"/>
        <v/>
      </c>
      <c r="CX37" s="265" t="str">
        <f t="shared" ca="1" si="63"/>
        <v/>
      </c>
      <c r="CY37" s="265" t="str">
        <f t="shared" ca="1" si="64"/>
        <v/>
      </c>
      <c r="CZ37" s="265" t="str">
        <f t="shared" ca="1" si="65"/>
        <v/>
      </c>
      <c r="DA37" s="265" t="str">
        <f t="shared" ca="1" si="66"/>
        <v/>
      </c>
      <c r="DB37" s="265" t="str">
        <f t="shared" ca="1" si="67"/>
        <v/>
      </c>
      <c r="DC37" s="266" t="str">
        <f t="shared" ca="1" si="68"/>
        <v/>
      </c>
      <c r="DG37" s="264" t="str">
        <f t="shared" ca="1" si="69"/>
        <v/>
      </c>
      <c r="DH37" s="265" t="str">
        <f t="shared" ca="1" si="70"/>
        <v/>
      </c>
      <c r="DI37" s="265" t="str">
        <f t="shared" ca="1" si="71"/>
        <v/>
      </c>
      <c r="DJ37" s="265" t="str">
        <f t="shared" ca="1" si="72"/>
        <v/>
      </c>
      <c r="DK37" s="265" t="str">
        <f t="shared" ca="1" si="73"/>
        <v/>
      </c>
      <c r="DL37" s="265" t="str">
        <f t="shared" ca="1" si="74"/>
        <v/>
      </c>
      <c r="DM37" s="265" t="str">
        <f t="shared" ca="1" si="75"/>
        <v/>
      </c>
      <c r="DN37" s="266" t="str">
        <f t="shared" ca="1" si="76"/>
        <v/>
      </c>
      <c r="DP37" s="264" t="str">
        <f t="shared" ca="1" si="77"/>
        <v/>
      </c>
      <c r="DQ37" s="265" t="str">
        <f t="shared" ca="1" si="78"/>
        <v/>
      </c>
      <c r="DR37" s="265" t="str">
        <f t="shared" ca="1" si="79"/>
        <v/>
      </c>
      <c r="DS37" s="265" t="str">
        <f t="shared" ca="1" si="80"/>
        <v/>
      </c>
      <c r="DT37" s="265" t="str">
        <f t="shared" ca="1" si="81"/>
        <v/>
      </c>
      <c r="DU37" s="265" t="str">
        <f t="shared" ca="1" si="82"/>
        <v/>
      </c>
      <c r="DV37" s="265" t="str">
        <f t="shared" ca="1" si="83"/>
        <v/>
      </c>
      <c r="DW37" s="266" t="str">
        <f t="shared" ca="1" si="84"/>
        <v/>
      </c>
    </row>
    <row r="38" spans="2:127" hidden="1" outlineLevel="1" x14ac:dyDescent="0.25">
      <c r="B38" t="str">
        <f t="shared" ca="1" si="85"/>
        <v xml:space="preserve">  </v>
      </c>
      <c r="C38" t="str">
        <f t="shared" ca="1" si="6"/>
        <v/>
      </c>
      <c r="F38" t="str">
        <f t="shared" ca="1" si="106"/>
        <v/>
      </c>
      <c r="G38" t="str">
        <f t="shared" ca="1" si="107"/>
        <v/>
      </c>
      <c r="H38" t="str">
        <f t="shared" ca="1" si="108"/>
        <v/>
      </c>
      <c r="I38" t="str">
        <f t="shared" ca="1" si="109"/>
        <v/>
      </c>
      <c r="K38">
        <f t="shared" ca="1" si="11"/>
        <v>0</v>
      </c>
      <c r="M38">
        <f t="shared" ca="1" si="12"/>
        <v>0</v>
      </c>
      <c r="N38">
        <f t="shared" ca="1" si="13"/>
        <v>0</v>
      </c>
      <c r="O38">
        <f t="shared" ca="1" si="14"/>
        <v>0</v>
      </c>
      <c r="P38">
        <f t="shared" ca="1" si="15"/>
        <v>0</v>
      </c>
      <c r="Q38" t="e">
        <f t="shared" ca="1" si="16"/>
        <v>#VALUE!</v>
      </c>
      <c r="R38" t="e">
        <f t="shared" ca="1" si="17"/>
        <v>#VALUE!</v>
      </c>
      <c r="S38" t="e">
        <f t="shared" ca="1" si="18"/>
        <v>#VALUE!</v>
      </c>
      <c r="T38" t="e">
        <f t="shared" ca="1" si="19"/>
        <v>#VALUE!</v>
      </c>
      <c r="V38">
        <f t="shared" ca="1" si="20"/>
        <v>0</v>
      </c>
      <c r="W38" t="str">
        <f t="shared" ca="1" si="86"/>
        <v/>
      </c>
      <c r="X38" t="str">
        <f t="shared" ca="1" si="110"/>
        <v/>
      </c>
      <c r="Y38" t="str">
        <f t="shared" ca="1" si="87"/>
        <v/>
      </c>
      <c r="Z38" t="str">
        <f t="shared" ca="1" si="88"/>
        <v/>
      </c>
      <c r="AA38" t="str">
        <f t="shared" ca="1" si="111"/>
        <v/>
      </c>
      <c r="AB38" t="str">
        <f t="shared" ca="1" si="89"/>
        <v/>
      </c>
      <c r="AC38" t="str">
        <f t="shared" ca="1" si="90"/>
        <v/>
      </c>
      <c r="AD38" t="str">
        <f t="shared" ca="1" si="112"/>
        <v/>
      </c>
      <c r="AE38" t="str">
        <f t="shared" ca="1" si="91"/>
        <v/>
      </c>
      <c r="AF38" t="str">
        <f t="shared" ca="1" si="92"/>
        <v/>
      </c>
      <c r="AG38" t="str">
        <f t="shared" ca="1" si="113"/>
        <v/>
      </c>
      <c r="AH38" t="str">
        <f t="shared" ca="1" si="93"/>
        <v/>
      </c>
      <c r="AI38" t="str">
        <f t="shared" ca="1" si="94"/>
        <v/>
      </c>
      <c r="AJ38" t="str">
        <f t="shared" ca="1" si="114"/>
        <v/>
      </c>
      <c r="AK38" t="str">
        <f t="shared" ca="1" si="95"/>
        <v/>
      </c>
      <c r="AL38" t="str">
        <f t="shared" ca="1" si="96"/>
        <v/>
      </c>
      <c r="AM38" t="str">
        <f t="shared" ca="1" si="115"/>
        <v/>
      </c>
      <c r="AN38" t="str">
        <f t="shared" ca="1" si="97"/>
        <v/>
      </c>
      <c r="AO38" t="str">
        <f t="shared" ca="1" si="98"/>
        <v/>
      </c>
      <c r="AP38" t="str">
        <f t="shared" ca="1" si="116"/>
        <v/>
      </c>
      <c r="AQ38" t="str">
        <f t="shared" ca="1" si="99"/>
        <v/>
      </c>
      <c r="AR38" t="str">
        <f t="shared" ca="1" si="100"/>
        <v/>
      </c>
      <c r="AS38" t="str">
        <f t="shared" ca="1" si="117"/>
        <v/>
      </c>
      <c r="AT38" t="str">
        <f t="shared" ca="1" si="101"/>
        <v/>
      </c>
      <c r="AU38" t="str">
        <f t="shared" ca="1" si="118"/>
        <v/>
      </c>
      <c r="AV38">
        <f t="shared" ca="1" si="102"/>
        <v>0</v>
      </c>
      <c r="AW38">
        <f t="shared" ca="1" si="140"/>
        <v>0</v>
      </c>
      <c r="AX38">
        <f t="shared" ca="1" si="141"/>
        <v>0</v>
      </c>
      <c r="AY38">
        <f t="shared" ca="1" si="142"/>
        <v>0</v>
      </c>
      <c r="AZ38">
        <f t="shared" ca="1" si="143"/>
        <v>0</v>
      </c>
      <c r="BC38" t="str">
        <f ca="1">IF(BD38="","",COUNTIF($BD$10:BD38,BD38))</f>
        <v/>
      </c>
      <c r="BD38" t="str">
        <f t="shared" ca="1" si="126"/>
        <v/>
      </c>
      <c r="BE38" t="str">
        <f t="shared" ca="1" si="123"/>
        <v/>
      </c>
      <c r="BF38" t="str">
        <f ca="1">IF(BK38="","",COUNTIF($BJ$10:$BJ$99,"&lt;"&amp;BJ38)+COUNTIF($BJ$10:BJ38,"="&amp;BJ38))</f>
        <v/>
      </c>
      <c r="BG38" t="e">
        <f t="shared" ca="1" si="127"/>
        <v>#NUM!</v>
      </c>
      <c r="BH38" t="str">
        <f t="shared" ca="1" si="128"/>
        <v/>
      </c>
      <c r="BI38" t="str">
        <f t="shared" ca="1" si="129"/>
        <v/>
      </c>
      <c r="BJ38" t="str">
        <f t="shared" ca="1" si="124"/>
        <v/>
      </c>
      <c r="BK38" t="str">
        <f ca="1">Lists!AE33</f>
        <v/>
      </c>
      <c r="BL38" s="264" t="str">
        <f t="shared" ca="1" si="125"/>
        <v/>
      </c>
      <c r="BO38" t="str">
        <f t="shared" ca="1" si="119"/>
        <v/>
      </c>
      <c r="BP38" s="264" t="str">
        <f t="shared" ca="1" si="105"/>
        <v/>
      </c>
      <c r="BQ38" s="265" t="str">
        <f t="shared" ca="1" si="139"/>
        <v/>
      </c>
      <c r="BR38" s="265" t="str">
        <f t="shared" ca="1" si="139"/>
        <v/>
      </c>
      <c r="BS38" s="265" t="str">
        <f t="shared" ca="1" si="139"/>
        <v/>
      </c>
      <c r="BT38" s="265" t="str">
        <f t="shared" ca="1" si="139"/>
        <v/>
      </c>
      <c r="BU38" s="265" t="str">
        <f t="shared" ca="1" si="139"/>
        <v/>
      </c>
      <c r="BV38" s="265" t="str">
        <f t="shared" ca="1" si="139"/>
        <v/>
      </c>
      <c r="BW38" s="266" t="str">
        <f t="shared" ca="1" si="139"/>
        <v/>
      </c>
      <c r="BY38" s="264" t="str">
        <f t="shared" ca="1" si="122"/>
        <v/>
      </c>
      <c r="BZ38" s="265" t="str">
        <f t="shared" ca="1" si="46"/>
        <v/>
      </c>
      <c r="CA38" s="265" t="str">
        <f t="shared" ca="1" si="47"/>
        <v/>
      </c>
      <c r="CB38" s="265" t="str">
        <f t="shared" ca="1" si="48"/>
        <v/>
      </c>
      <c r="CC38" s="265" t="str">
        <f t="shared" ca="1" si="49"/>
        <v/>
      </c>
      <c r="CD38" s="265" t="str">
        <f t="shared" ca="1" si="50"/>
        <v/>
      </c>
      <c r="CE38" s="265" t="str">
        <f t="shared" ca="1" si="51"/>
        <v/>
      </c>
      <c r="CF38" s="266" t="str">
        <f t="shared" ca="1" si="52"/>
        <v/>
      </c>
      <c r="CH38" s="264" t="str">
        <f t="shared" ca="1" si="53"/>
        <v/>
      </c>
      <c r="CI38" s="265" t="str">
        <f t="shared" ca="1" si="54"/>
        <v/>
      </c>
      <c r="CJ38" s="265" t="str">
        <f t="shared" ca="1" si="55"/>
        <v/>
      </c>
      <c r="CK38" s="265" t="str">
        <f t="shared" ca="1" si="56"/>
        <v/>
      </c>
      <c r="CL38" s="265" t="str">
        <f t="shared" ca="1" si="57"/>
        <v/>
      </c>
      <c r="CM38" s="265" t="str">
        <f t="shared" ca="1" si="58"/>
        <v/>
      </c>
      <c r="CN38" s="265" t="str">
        <f t="shared" ca="1" si="59"/>
        <v/>
      </c>
      <c r="CO38" s="266" t="str">
        <f t="shared" ca="1" si="60"/>
        <v/>
      </c>
      <c r="CV38" s="264" t="str">
        <f t="shared" ca="1" si="61"/>
        <v/>
      </c>
      <c r="CW38" s="265" t="str">
        <f t="shared" ca="1" si="62"/>
        <v/>
      </c>
      <c r="CX38" s="265" t="str">
        <f t="shared" ca="1" si="63"/>
        <v/>
      </c>
      <c r="CY38" s="265" t="str">
        <f t="shared" ca="1" si="64"/>
        <v/>
      </c>
      <c r="CZ38" s="265" t="str">
        <f t="shared" ca="1" si="65"/>
        <v/>
      </c>
      <c r="DA38" s="265" t="str">
        <f t="shared" ca="1" si="66"/>
        <v/>
      </c>
      <c r="DB38" s="265" t="str">
        <f t="shared" ca="1" si="67"/>
        <v/>
      </c>
      <c r="DC38" s="266" t="str">
        <f t="shared" ca="1" si="68"/>
        <v/>
      </c>
      <c r="DG38" s="264" t="str">
        <f t="shared" ca="1" si="69"/>
        <v/>
      </c>
      <c r="DH38" s="265" t="str">
        <f t="shared" ca="1" si="70"/>
        <v/>
      </c>
      <c r="DI38" s="265" t="str">
        <f t="shared" ca="1" si="71"/>
        <v/>
      </c>
      <c r="DJ38" s="265" t="str">
        <f t="shared" ca="1" si="72"/>
        <v/>
      </c>
      <c r="DK38" s="265" t="str">
        <f t="shared" ca="1" si="73"/>
        <v/>
      </c>
      <c r="DL38" s="265" t="str">
        <f t="shared" ca="1" si="74"/>
        <v/>
      </c>
      <c r="DM38" s="265" t="str">
        <f t="shared" ca="1" si="75"/>
        <v/>
      </c>
      <c r="DN38" s="266" t="str">
        <f t="shared" ca="1" si="76"/>
        <v/>
      </c>
      <c r="DP38" s="264" t="str">
        <f t="shared" ca="1" si="77"/>
        <v/>
      </c>
      <c r="DQ38" s="265" t="str">
        <f t="shared" ca="1" si="78"/>
        <v/>
      </c>
      <c r="DR38" s="265" t="str">
        <f t="shared" ca="1" si="79"/>
        <v/>
      </c>
      <c r="DS38" s="265" t="str">
        <f t="shared" ca="1" si="80"/>
        <v/>
      </c>
      <c r="DT38" s="265" t="str">
        <f t="shared" ca="1" si="81"/>
        <v/>
      </c>
      <c r="DU38" s="265" t="str">
        <f t="shared" ca="1" si="82"/>
        <v/>
      </c>
      <c r="DV38" s="265" t="str">
        <f t="shared" ca="1" si="83"/>
        <v/>
      </c>
      <c r="DW38" s="266" t="str">
        <f t="shared" ca="1" si="84"/>
        <v/>
      </c>
    </row>
    <row r="39" spans="2:127" hidden="1" outlineLevel="1" x14ac:dyDescent="0.25">
      <c r="B39" t="str">
        <f t="shared" ca="1" si="85"/>
        <v xml:space="preserve">  </v>
      </c>
      <c r="C39" t="str">
        <f t="shared" ca="1" si="6"/>
        <v/>
      </c>
      <c r="F39" t="str">
        <f t="shared" ca="1" si="106"/>
        <v/>
      </c>
      <c r="G39" t="str">
        <f t="shared" ca="1" si="107"/>
        <v/>
      </c>
      <c r="H39" t="str">
        <f t="shared" ca="1" si="108"/>
        <v/>
      </c>
      <c r="I39" t="str">
        <f t="shared" ca="1" si="109"/>
        <v/>
      </c>
      <c r="K39">
        <f t="shared" ca="1" si="11"/>
        <v>0</v>
      </c>
      <c r="M39">
        <f t="shared" ca="1" si="12"/>
        <v>0</v>
      </c>
      <c r="N39">
        <f t="shared" ca="1" si="13"/>
        <v>0</v>
      </c>
      <c r="O39">
        <f t="shared" ca="1" si="14"/>
        <v>0</v>
      </c>
      <c r="P39">
        <f t="shared" ca="1" si="15"/>
        <v>0</v>
      </c>
      <c r="Q39" t="e">
        <f t="shared" ca="1" si="16"/>
        <v>#VALUE!</v>
      </c>
      <c r="R39" t="e">
        <f t="shared" ca="1" si="17"/>
        <v>#VALUE!</v>
      </c>
      <c r="S39" t="e">
        <f t="shared" ca="1" si="18"/>
        <v>#VALUE!</v>
      </c>
      <c r="T39" t="e">
        <f t="shared" ca="1" si="19"/>
        <v>#VALUE!</v>
      </c>
      <c r="V39">
        <f t="shared" ca="1" si="20"/>
        <v>0</v>
      </c>
      <c r="W39" t="str">
        <f t="shared" ca="1" si="86"/>
        <v/>
      </c>
      <c r="X39" t="str">
        <f t="shared" ca="1" si="110"/>
        <v/>
      </c>
      <c r="Y39" t="str">
        <f t="shared" ca="1" si="87"/>
        <v/>
      </c>
      <c r="Z39" t="str">
        <f t="shared" ca="1" si="88"/>
        <v/>
      </c>
      <c r="AA39" t="str">
        <f t="shared" ca="1" si="111"/>
        <v/>
      </c>
      <c r="AB39" t="str">
        <f t="shared" ca="1" si="89"/>
        <v/>
      </c>
      <c r="AC39" t="str">
        <f t="shared" ca="1" si="90"/>
        <v/>
      </c>
      <c r="AD39" t="str">
        <f t="shared" ca="1" si="112"/>
        <v/>
      </c>
      <c r="AE39" t="str">
        <f t="shared" ca="1" si="91"/>
        <v/>
      </c>
      <c r="AF39" t="str">
        <f t="shared" ca="1" si="92"/>
        <v/>
      </c>
      <c r="AG39" t="str">
        <f t="shared" ca="1" si="113"/>
        <v/>
      </c>
      <c r="AH39" t="str">
        <f t="shared" ca="1" si="93"/>
        <v/>
      </c>
      <c r="AI39" t="str">
        <f t="shared" ca="1" si="94"/>
        <v/>
      </c>
      <c r="AJ39" t="str">
        <f t="shared" ca="1" si="114"/>
        <v/>
      </c>
      <c r="AK39" t="str">
        <f t="shared" ca="1" si="95"/>
        <v/>
      </c>
      <c r="AL39" t="str">
        <f t="shared" ca="1" si="96"/>
        <v/>
      </c>
      <c r="AM39" t="str">
        <f t="shared" ca="1" si="115"/>
        <v/>
      </c>
      <c r="AN39" t="str">
        <f t="shared" ca="1" si="97"/>
        <v/>
      </c>
      <c r="AO39" t="str">
        <f t="shared" ca="1" si="98"/>
        <v/>
      </c>
      <c r="AP39" t="str">
        <f t="shared" ca="1" si="116"/>
        <v/>
      </c>
      <c r="AQ39" t="str">
        <f t="shared" ca="1" si="99"/>
        <v/>
      </c>
      <c r="AR39" t="str">
        <f t="shared" ca="1" si="100"/>
        <v/>
      </c>
      <c r="AS39" t="str">
        <f t="shared" ca="1" si="117"/>
        <v/>
      </c>
      <c r="AT39" t="str">
        <f t="shared" ca="1" si="101"/>
        <v/>
      </c>
      <c r="AU39" t="str">
        <f t="shared" ca="1" si="118"/>
        <v/>
      </c>
      <c r="AV39">
        <f t="shared" ca="1" si="102"/>
        <v>0</v>
      </c>
      <c r="AW39">
        <f t="shared" ca="1" si="140"/>
        <v>0</v>
      </c>
      <c r="AX39">
        <f t="shared" ca="1" si="141"/>
        <v>0</v>
      </c>
      <c r="AY39">
        <f t="shared" ca="1" si="142"/>
        <v>0</v>
      </c>
      <c r="AZ39">
        <f t="shared" ca="1" si="143"/>
        <v>0</v>
      </c>
      <c r="BC39" t="str">
        <f ca="1">IF(BD39="","",COUNTIF($BD$10:BD39,BD39))</f>
        <v/>
      </c>
      <c r="BD39" t="str">
        <f t="shared" ca="1" si="126"/>
        <v/>
      </c>
      <c r="BE39" t="str">
        <f t="shared" ca="1" si="123"/>
        <v/>
      </c>
      <c r="BF39" t="str">
        <f ca="1">IF(BK39="","",COUNTIF($BJ$10:$BJ$99,"&lt;"&amp;BJ39)+COUNTIF($BJ$10:BJ39,"="&amp;BJ39))</f>
        <v/>
      </c>
      <c r="BG39" t="e">
        <f t="shared" ca="1" si="127"/>
        <v>#NUM!</v>
      </c>
      <c r="BH39" t="str">
        <f t="shared" ca="1" si="128"/>
        <v/>
      </c>
      <c r="BI39" t="str">
        <f t="shared" ca="1" si="129"/>
        <v/>
      </c>
      <c r="BJ39" t="str">
        <f t="shared" ca="1" si="124"/>
        <v/>
      </c>
      <c r="BK39" t="str">
        <f ca="1">Lists!AE34</f>
        <v/>
      </c>
      <c r="BL39" s="264" t="str">
        <f t="shared" ca="1" si="125"/>
        <v/>
      </c>
      <c r="BO39" t="str">
        <f t="shared" ca="1" si="119"/>
        <v/>
      </c>
      <c r="BP39" s="264" t="str">
        <f t="shared" ca="1" si="105"/>
        <v/>
      </c>
      <c r="BQ39" s="265" t="str">
        <f t="shared" ca="1" si="139"/>
        <v/>
      </c>
      <c r="BR39" s="265" t="str">
        <f t="shared" ca="1" si="139"/>
        <v/>
      </c>
      <c r="BS39" s="265" t="str">
        <f t="shared" ca="1" si="139"/>
        <v/>
      </c>
      <c r="BT39" s="265" t="str">
        <f t="shared" ca="1" si="139"/>
        <v/>
      </c>
      <c r="BU39" s="265" t="str">
        <f t="shared" ca="1" si="139"/>
        <v/>
      </c>
      <c r="BV39" s="265" t="str">
        <f t="shared" ca="1" si="139"/>
        <v/>
      </c>
      <c r="BW39" s="266" t="str">
        <f t="shared" ca="1" si="139"/>
        <v/>
      </c>
      <c r="BY39" s="264" t="str">
        <f t="shared" ca="1" si="122"/>
        <v/>
      </c>
      <c r="BZ39" s="265" t="str">
        <f t="shared" ca="1" si="46"/>
        <v/>
      </c>
      <c r="CA39" s="265" t="str">
        <f t="shared" ca="1" si="47"/>
        <v/>
      </c>
      <c r="CB39" s="265" t="str">
        <f t="shared" ca="1" si="48"/>
        <v/>
      </c>
      <c r="CC39" s="265" t="str">
        <f t="shared" ca="1" si="49"/>
        <v/>
      </c>
      <c r="CD39" s="265" t="str">
        <f t="shared" ca="1" si="50"/>
        <v/>
      </c>
      <c r="CE39" s="265" t="str">
        <f t="shared" ca="1" si="51"/>
        <v/>
      </c>
      <c r="CF39" s="266" t="str">
        <f t="shared" ca="1" si="52"/>
        <v/>
      </c>
      <c r="CH39" s="264" t="str">
        <f t="shared" ca="1" si="53"/>
        <v/>
      </c>
      <c r="CI39" s="265" t="str">
        <f t="shared" ca="1" si="54"/>
        <v/>
      </c>
      <c r="CJ39" s="265" t="str">
        <f t="shared" ca="1" si="55"/>
        <v/>
      </c>
      <c r="CK39" s="265" t="str">
        <f t="shared" ca="1" si="56"/>
        <v/>
      </c>
      <c r="CL39" s="265" t="str">
        <f t="shared" ca="1" si="57"/>
        <v/>
      </c>
      <c r="CM39" s="265" t="str">
        <f t="shared" ca="1" si="58"/>
        <v/>
      </c>
      <c r="CN39" s="265" t="str">
        <f t="shared" ca="1" si="59"/>
        <v/>
      </c>
      <c r="CO39" s="266" t="str">
        <f t="shared" ca="1" si="60"/>
        <v/>
      </c>
      <c r="CV39" s="264" t="str">
        <f t="shared" ca="1" si="61"/>
        <v/>
      </c>
      <c r="CW39" s="265" t="str">
        <f t="shared" ca="1" si="62"/>
        <v/>
      </c>
      <c r="CX39" s="265" t="str">
        <f t="shared" ca="1" si="63"/>
        <v/>
      </c>
      <c r="CY39" s="265" t="str">
        <f t="shared" ca="1" si="64"/>
        <v/>
      </c>
      <c r="CZ39" s="265" t="str">
        <f t="shared" ca="1" si="65"/>
        <v/>
      </c>
      <c r="DA39" s="265" t="str">
        <f t="shared" ca="1" si="66"/>
        <v/>
      </c>
      <c r="DB39" s="265" t="str">
        <f t="shared" ca="1" si="67"/>
        <v/>
      </c>
      <c r="DC39" s="266" t="str">
        <f t="shared" ca="1" si="68"/>
        <v/>
      </c>
      <c r="DG39" s="264" t="str">
        <f t="shared" ca="1" si="69"/>
        <v/>
      </c>
      <c r="DH39" s="265" t="str">
        <f t="shared" ca="1" si="70"/>
        <v/>
      </c>
      <c r="DI39" s="265" t="str">
        <f t="shared" ca="1" si="71"/>
        <v/>
      </c>
      <c r="DJ39" s="265" t="str">
        <f t="shared" ca="1" si="72"/>
        <v/>
      </c>
      <c r="DK39" s="265" t="str">
        <f t="shared" ca="1" si="73"/>
        <v/>
      </c>
      <c r="DL39" s="265" t="str">
        <f t="shared" ca="1" si="74"/>
        <v/>
      </c>
      <c r="DM39" s="265" t="str">
        <f t="shared" ca="1" si="75"/>
        <v/>
      </c>
      <c r="DN39" s="266" t="str">
        <f t="shared" ca="1" si="76"/>
        <v/>
      </c>
      <c r="DP39" s="264" t="str">
        <f t="shared" ca="1" si="77"/>
        <v/>
      </c>
      <c r="DQ39" s="265" t="str">
        <f t="shared" ca="1" si="78"/>
        <v/>
      </c>
      <c r="DR39" s="265" t="str">
        <f t="shared" ca="1" si="79"/>
        <v/>
      </c>
      <c r="DS39" s="265" t="str">
        <f t="shared" ca="1" si="80"/>
        <v/>
      </c>
      <c r="DT39" s="265" t="str">
        <f t="shared" ca="1" si="81"/>
        <v/>
      </c>
      <c r="DU39" s="265" t="str">
        <f t="shared" ca="1" si="82"/>
        <v/>
      </c>
      <c r="DV39" s="265" t="str">
        <f t="shared" ca="1" si="83"/>
        <v/>
      </c>
      <c r="DW39" s="266" t="str">
        <f t="shared" ca="1" si="84"/>
        <v/>
      </c>
    </row>
    <row r="40" spans="2:127" hidden="1" outlineLevel="1" x14ac:dyDescent="0.25">
      <c r="B40" t="str">
        <f t="shared" ca="1" si="85"/>
        <v xml:space="preserve">  </v>
      </c>
      <c r="C40" t="str">
        <f t="shared" ca="1" si="6"/>
        <v/>
      </c>
      <c r="F40" t="str">
        <f t="shared" ca="1" si="106"/>
        <v/>
      </c>
      <c r="G40" t="str">
        <f t="shared" ca="1" si="107"/>
        <v/>
      </c>
      <c r="H40" t="str">
        <f t="shared" ca="1" si="108"/>
        <v/>
      </c>
      <c r="I40" t="str">
        <f t="shared" ca="1" si="109"/>
        <v/>
      </c>
      <c r="K40">
        <f t="shared" ca="1" si="11"/>
        <v>0</v>
      </c>
      <c r="M40">
        <f t="shared" ca="1" si="12"/>
        <v>0</v>
      </c>
      <c r="N40">
        <f t="shared" ca="1" si="13"/>
        <v>0</v>
      </c>
      <c r="O40">
        <f t="shared" ca="1" si="14"/>
        <v>0</v>
      </c>
      <c r="P40">
        <f t="shared" ca="1" si="15"/>
        <v>0</v>
      </c>
      <c r="Q40" t="e">
        <f t="shared" ca="1" si="16"/>
        <v>#VALUE!</v>
      </c>
      <c r="R40" t="e">
        <f t="shared" ca="1" si="17"/>
        <v>#VALUE!</v>
      </c>
      <c r="S40" t="e">
        <f t="shared" ca="1" si="18"/>
        <v>#VALUE!</v>
      </c>
      <c r="T40" t="e">
        <f t="shared" ca="1" si="19"/>
        <v>#VALUE!</v>
      </c>
      <c r="V40">
        <f t="shared" ca="1" si="20"/>
        <v>0</v>
      </c>
      <c r="W40" t="str">
        <f t="shared" ca="1" si="86"/>
        <v/>
      </c>
      <c r="X40" t="str">
        <f t="shared" ca="1" si="110"/>
        <v/>
      </c>
      <c r="Y40" t="str">
        <f t="shared" ca="1" si="87"/>
        <v/>
      </c>
      <c r="Z40" t="str">
        <f t="shared" ca="1" si="88"/>
        <v/>
      </c>
      <c r="AA40" t="str">
        <f t="shared" ca="1" si="111"/>
        <v/>
      </c>
      <c r="AB40" t="str">
        <f t="shared" ca="1" si="89"/>
        <v/>
      </c>
      <c r="AC40" t="str">
        <f t="shared" ca="1" si="90"/>
        <v/>
      </c>
      <c r="AD40" t="str">
        <f t="shared" ca="1" si="112"/>
        <v/>
      </c>
      <c r="AE40" t="str">
        <f t="shared" ca="1" si="91"/>
        <v/>
      </c>
      <c r="AF40" t="str">
        <f t="shared" ca="1" si="92"/>
        <v/>
      </c>
      <c r="AG40" t="str">
        <f t="shared" ca="1" si="113"/>
        <v/>
      </c>
      <c r="AH40" t="str">
        <f t="shared" ca="1" si="93"/>
        <v/>
      </c>
      <c r="AI40" t="str">
        <f t="shared" ca="1" si="94"/>
        <v/>
      </c>
      <c r="AJ40" t="str">
        <f t="shared" ca="1" si="114"/>
        <v/>
      </c>
      <c r="AK40" t="str">
        <f t="shared" ca="1" si="95"/>
        <v/>
      </c>
      <c r="AL40" t="str">
        <f t="shared" ca="1" si="96"/>
        <v/>
      </c>
      <c r="AM40" t="str">
        <f t="shared" ca="1" si="115"/>
        <v/>
      </c>
      <c r="AN40" t="str">
        <f t="shared" ca="1" si="97"/>
        <v/>
      </c>
      <c r="AO40" t="str">
        <f t="shared" ca="1" si="98"/>
        <v/>
      </c>
      <c r="AP40" t="str">
        <f t="shared" ca="1" si="116"/>
        <v/>
      </c>
      <c r="AQ40" t="str">
        <f t="shared" ca="1" si="99"/>
        <v/>
      </c>
      <c r="AR40" t="str">
        <f t="shared" ca="1" si="100"/>
        <v/>
      </c>
      <c r="AS40" t="str">
        <f t="shared" ca="1" si="117"/>
        <v/>
      </c>
      <c r="AT40" t="str">
        <f t="shared" ca="1" si="101"/>
        <v/>
      </c>
      <c r="AU40" t="str">
        <f t="shared" ca="1" si="118"/>
        <v/>
      </c>
      <c r="AV40">
        <f t="shared" ca="1" si="102"/>
        <v>0</v>
      </c>
      <c r="AW40">
        <f t="shared" ca="1" si="140"/>
        <v>0</v>
      </c>
      <c r="AX40">
        <f t="shared" ca="1" si="141"/>
        <v>0</v>
      </c>
      <c r="AY40">
        <f t="shared" ca="1" si="142"/>
        <v>0</v>
      </c>
      <c r="AZ40">
        <f t="shared" ca="1" si="143"/>
        <v>0</v>
      </c>
      <c r="BC40" t="str">
        <f ca="1">IF(BD40="","",COUNTIF($BD$10:BD40,BD40))</f>
        <v/>
      </c>
      <c r="BD40" t="str">
        <f t="shared" ca="1" si="126"/>
        <v/>
      </c>
      <c r="BE40" t="str">
        <f t="shared" ca="1" si="123"/>
        <v/>
      </c>
      <c r="BF40" t="str">
        <f ca="1">IF(BK40="","",COUNTIF($BJ$10:$BJ$99,"&lt;"&amp;BJ40)+COUNTIF($BJ$10:BJ40,"="&amp;BJ40))</f>
        <v/>
      </c>
      <c r="BG40" t="e">
        <f t="shared" ca="1" si="127"/>
        <v>#NUM!</v>
      </c>
      <c r="BH40" t="str">
        <f t="shared" ca="1" si="128"/>
        <v/>
      </c>
      <c r="BI40" t="str">
        <f t="shared" ca="1" si="129"/>
        <v/>
      </c>
      <c r="BJ40" t="str">
        <f t="shared" ca="1" si="124"/>
        <v/>
      </c>
      <c r="BK40" t="str">
        <f ca="1">Lists!AE35</f>
        <v/>
      </c>
      <c r="BL40" s="264" t="str">
        <f t="shared" ca="1" si="125"/>
        <v/>
      </c>
      <c r="BO40" t="str">
        <f t="shared" ca="1" si="119"/>
        <v/>
      </c>
      <c r="BP40" s="264" t="str">
        <f t="shared" ca="1" si="105"/>
        <v/>
      </c>
      <c r="BQ40" s="265" t="str">
        <f t="shared" ca="1" si="139"/>
        <v/>
      </c>
      <c r="BR40" s="265" t="str">
        <f t="shared" ca="1" si="139"/>
        <v/>
      </c>
      <c r="BS40" s="265" t="str">
        <f t="shared" ca="1" si="139"/>
        <v/>
      </c>
      <c r="BT40" s="265" t="str">
        <f t="shared" ca="1" si="139"/>
        <v/>
      </c>
      <c r="BU40" s="265" t="str">
        <f t="shared" ca="1" si="139"/>
        <v/>
      </c>
      <c r="BV40" s="265" t="str">
        <f t="shared" ca="1" si="139"/>
        <v/>
      </c>
      <c r="BW40" s="266" t="str">
        <f t="shared" ca="1" si="139"/>
        <v/>
      </c>
      <c r="BY40" s="264" t="str">
        <f t="shared" ca="1" si="122"/>
        <v/>
      </c>
      <c r="BZ40" s="265" t="str">
        <f t="shared" ca="1" si="46"/>
        <v/>
      </c>
      <c r="CA40" s="265" t="str">
        <f t="shared" ca="1" si="47"/>
        <v/>
      </c>
      <c r="CB40" s="265" t="str">
        <f t="shared" ca="1" si="48"/>
        <v/>
      </c>
      <c r="CC40" s="265" t="str">
        <f t="shared" ca="1" si="49"/>
        <v/>
      </c>
      <c r="CD40" s="265" t="str">
        <f t="shared" ca="1" si="50"/>
        <v/>
      </c>
      <c r="CE40" s="265" t="str">
        <f t="shared" ca="1" si="51"/>
        <v/>
      </c>
      <c r="CF40" s="266" t="str">
        <f t="shared" ca="1" si="52"/>
        <v/>
      </c>
      <c r="CH40" s="264" t="str">
        <f t="shared" ca="1" si="53"/>
        <v/>
      </c>
      <c r="CI40" s="265" t="str">
        <f t="shared" ca="1" si="54"/>
        <v/>
      </c>
      <c r="CJ40" s="265" t="str">
        <f t="shared" ca="1" si="55"/>
        <v/>
      </c>
      <c r="CK40" s="265" t="str">
        <f t="shared" ca="1" si="56"/>
        <v/>
      </c>
      <c r="CL40" s="265" t="str">
        <f t="shared" ca="1" si="57"/>
        <v/>
      </c>
      <c r="CM40" s="265" t="str">
        <f t="shared" ca="1" si="58"/>
        <v/>
      </c>
      <c r="CN40" s="265" t="str">
        <f t="shared" ca="1" si="59"/>
        <v/>
      </c>
      <c r="CO40" s="266" t="str">
        <f t="shared" ca="1" si="60"/>
        <v/>
      </c>
      <c r="CV40" s="264" t="str">
        <f t="shared" ca="1" si="61"/>
        <v/>
      </c>
      <c r="CW40" s="265" t="str">
        <f t="shared" ca="1" si="62"/>
        <v/>
      </c>
      <c r="CX40" s="265" t="str">
        <f t="shared" ca="1" si="63"/>
        <v/>
      </c>
      <c r="CY40" s="265" t="str">
        <f t="shared" ca="1" si="64"/>
        <v/>
      </c>
      <c r="CZ40" s="265" t="str">
        <f t="shared" ca="1" si="65"/>
        <v/>
      </c>
      <c r="DA40" s="265" t="str">
        <f t="shared" ca="1" si="66"/>
        <v/>
      </c>
      <c r="DB40" s="265" t="str">
        <f t="shared" ca="1" si="67"/>
        <v/>
      </c>
      <c r="DC40" s="266" t="str">
        <f t="shared" ca="1" si="68"/>
        <v/>
      </c>
      <c r="DG40" s="264" t="str">
        <f t="shared" ca="1" si="69"/>
        <v/>
      </c>
      <c r="DH40" s="265" t="str">
        <f t="shared" ca="1" si="70"/>
        <v/>
      </c>
      <c r="DI40" s="265" t="str">
        <f t="shared" ca="1" si="71"/>
        <v/>
      </c>
      <c r="DJ40" s="265" t="str">
        <f t="shared" ca="1" si="72"/>
        <v/>
      </c>
      <c r="DK40" s="265" t="str">
        <f t="shared" ca="1" si="73"/>
        <v/>
      </c>
      <c r="DL40" s="265" t="str">
        <f t="shared" ca="1" si="74"/>
        <v/>
      </c>
      <c r="DM40" s="265" t="str">
        <f t="shared" ca="1" si="75"/>
        <v/>
      </c>
      <c r="DN40" s="266" t="str">
        <f t="shared" ca="1" si="76"/>
        <v/>
      </c>
      <c r="DP40" s="264" t="str">
        <f t="shared" ca="1" si="77"/>
        <v/>
      </c>
      <c r="DQ40" s="265" t="str">
        <f t="shared" ca="1" si="78"/>
        <v/>
      </c>
      <c r="DR40" s="265" t="str">
        <f t="shared" ca="1" si="79"/>
        <v/>
      </c>
      <c r="DS40" s="265" t="str">
        <f t="shared" ca="1" si="80"/>
        <v/>
      </c>
      <c r="DT40" s="265" t="str">
        <f t="shared" ca="1" si="81"/>
        <v/>
      </c>
      <c r="DU40" s="265" t="str">
        <f t="shared" ca="1" si="82"/>
        <v/>
      </c>
      <c r="DV40" s="265" t="str">
        <f t="shared" ca="1" si="83"/>
        <v/>
      </c>
      <c r="DW40" s="266" t="str">
        <f t="shared" ca="1" si="84"/>
        <v/>
      </c>
    </row>
    <row r="41" spans="2:127" hidden="1" outlineLevel="1" x14ac:dyDescent="0.25">
      <c r="B41" t="str">
        <f t="shared" ca="1" si="85"/>
        <v xml:space="preserve">  </v>
      </c>
      <c r="C41" t="str">
        <f t="shared" ca="1" si="6"/>
        <v/>
      </c>
      <c r="F41" t="str">
        <f t="shared" ca="1" si="106"/>
        <v/>
      </c>
      <c r="G41" t="str">
        <f t="shared" ca="1" si="107"/>
        <v/>
      </c>
      <c r="H41" t="str">
        <f t="shared" ca="1" si="108"/>
        <v/>
      </c>
      <c r="I41" t="str">
        <f t="shared" ca="1" si="109"/>
        <v/>
      </c>
      <c r="K41">
        <f t="shared" ca="1" si="11"/>
        <v>0</v>
      </c>
      <c r="M41">
        <f t="shared" ca="1" si="12"/>
        <v>0</v>
      </c>
      <c r="N41">
        <f t="shared" ca="1" si="13"/>
        <v>0</v>
      </c>
      <c r="O41">
        <f t="shared" ca="1" si="14"/>
        <v>0</v>
      </c>
      <c r="P41">
        <f t="shared" ca="1" si="15"/>
        <v>0</v>
      </c>
      <c r="Q41" t="e">
        <f t="shared" ca="1" si="16"/>
        <v>#VALUE!</v>
      </c>
      <c r="R41" t="e">
        <f t="shared" ca="1" si="17"/>
        <v>#VALUE!</v>
      </c>
      <c r="S41" t="e">
        <f t="shared" ca="1" si="18"/>
        <v>#VALUE!</v>
      </c>
      <c r="T41" t="e">
        <f t="shared" ca="1" si="19"/>
        <v>#VALUE!</v>
      </c>
      <c r="V41">
        <f t="shared" ca="1" si="20"/>
        <v>0</v>
      </c>
      <c r="W41" t="str">
        <f t="shared" ca="1" si="86"/>
        <v/>
      </c>
      <c r="X41" t="str">
        <f t="shared" ca="1" si="110"/>
        <v/>
      </c>
      <c r="Y41" t="str">
        <f t="shared" ca="1" si="87"/>
        <v/>
      </c>
      <c r="Z41" t="str">
        <f t="shared" ca="1" si="88"/>
        <v/>
      </c>
      <c r="AA41" t="str">
        <f t="shared" ca="1" si="111"/>
        <v/>
      </c>
      <c r="AB41" t="str">
        <f t="shared" ca="1" si="89"/>
        <v/>
      </c>
      <c r="AC41" t="str">
        <f t="shared" ca="1" si="90"/>
        <v/>
      </c>
      <c r="AD41" t="str">
        <f t="shared" ca="1" si="112"/>
        <v/>
      </c>
      <c r="AE41" t="str">
        <f t="shared" ca="1" si="91"/>
        <v/>
      </c>
      <c r="AF41" t="str">
        <f t="shared" ca="1" si="92"/>
        <v/>
      </c>
      <c r="AG41" t="str">
        <f t="shared" ca="1" si="113"/>
        <v/>
      </c>
      <c r="AH41" t="str">
        <f t="shared" ca="1" si="93"/>
        <v/>
      </c>
      <c r="AI41" t="str">
        <f t="shared" ca="1" si="94"/>
        <v/>
      </c>
      <c r="AJ41" t="str">
        <f t="shared" ca="1" si="114"/>
        <v/>
      </c>
      <c r="AK41" t="str">
        <f t="shared" ca="1" si="95"/>
        <v/>
      </c>
      <c r="AL41" t="str">
        <f t="shared" ca="1" si="96"/>
        <v/>
      </c>
      <c r="AM41" t="str">
        <f t="shared" ca="1" si="115"/>
        <v/>
      </c>
      <c r="AN41" t="str">
        <f t="shared" ca="1" si="97"/>
        <v/>
      </c>
      <c r="AO41" t="str">
        <f t="shared" ca="1" si="98"/>
        <v/>
      </c>
      <c r="AP41" t="str">
        <f t="shared" ca="1" si="116"/>
        <v/>
      </c>
      <c r="AQ41" t="str">
        <f t="shared" ca="1" si="99"/>
        <v/>
      </c>
      <c r="AR41" t="str">
        <f t="shared" ca="1" si="100"/>
        <v/>
      </c>
      <c r="AS41" t="str">
        <f t="shared" ca="1" si="117"/>
        <v/>
      </c>
      <c r="AT41" t="str">
        <f t="shared" ca="1" si="101"/>
        <v/>
      </c>
      <c r="AU41" t="str">
        <f t="shared" ca="1" si="118"/>
        <v/>
      </c>
      <c r="AV41">
        <f t="shared" ca="1" si="102"/>
        <v>0</v>
      </c>
      <c r="AW41">
        <f t="shared" ca="1" si="140"/>
        <v>0</v>
      </c>
      <c r="AX41">
        <f t="shared" ca="1" si="141"/>
        <v>0</v>
      </c>
      <c r="AY41">
        <f t="shared" ca="1" si="142"/>
        <v>0</v>
      </c>
      <c r="AZ41">
        <f t="shared" ca="1" si="143"/>
        <v>0</v>
      </c>
      <c r="BC41" t="str">
        <f ca="1">IF(BD41="","",COUNTIF($BD$10:BD41,BD41))</f>
        <v/>
      </c>
      <c r="BD41" t="str">
        <f t="shared" ca="1" si="126"/>
        <v/>
      </c>
      <c r="BE41" t="str">
        <f t="shared" ca="1" si="123"/>
        <v/>
      </c>
      <c r="BF41" t="str">
        <f ca="1">IF(BK41="","",COUNTIF($BJ$10:$BJ$99,"&lt;"&amp;BJ41)+COUNTIF($BJ$10:BJ41,"="&amp;BJ41))</f>
        <v/>
      </c>
      <c r="BG41" t="e">
        <f t="shared" ca="1" si="127"/>
        <v>#NUM!</v>
      </c>
      <c r="BH41" t="str">
        <f t="shared" ca="1" si="128"/>
        <v/>
      </c>
      <c r="BI41" t="str">
        <f t="shared" ca="1" si="129"/>
        <v/>
      </c>
      <c r="BJ41" t="str">
        <f t="shared" ca="1" si="124"/>
        <v/>
      </c>
      <c r="BK41" t="str">
        <f ca="1">Lists!AE36</f>
        <v/>
      </c>
      <c r="BL41" s="264" t="str">
        <f t="shared" ca="1" si="125"/>
        <v/>
      </c>
      <c r="BO41" t="str">
        <f t="shared" ca="1" si="119"/>
        <v/>
      </c>
      <c r="BP41" s="264" t="str">
        <f t="shared" ca="1" si="105"/>
        <v/>
      </c>
      <c r="BQ41" s="265" t="str">
        <f t="shared" ca="1" si="139"/>
        <v/>
      </c>
      <c r="BR41" s="265" t="str">
        <f t="shared" ca="1" si="139"/>
        <v/>
      </c>
      <c r="BS41" s="265" t="str">
        <f t="shared" ca="1" si="139"/>
        <v/>
      </c>
      <c r="BT41" s="265" t="str">
        <f t="shared" ca="1" si="139"/>
        <v/>
      </c>
      <c r="BU41" s="265" t="str">
        <f t="shared" ca="1" si="139"/>
        <v/>
      </c>
      <c r="BV41" s="265" t="str">
        <f t="shared" ca="1" si="139"/>
        <v/>
      </c>
      <c r="BW41" s="266" t="str">
        <f t="shared" ca="1" si="139"/>
        <v/>
      </c>
      <c r="BY41" s="264" t="str">
        <f t="shared" ca="1" si="122"/>
        <v/>
      </c>
      <c r="BZ41" s="265" t="str">
        <f t="shared" ca="1" si="46"/>
        <v/>
      </c>
      <c r="CA41" s="265" t="str">
        <f t="shared" ca="1" si="47"/>
        <v/>
      </c>
      <c r="CB41" s="265" t="str">
        <f t="shared" ca="1" si="48"/>
        <v/>
      </c>
      <c r="CC41" s="265" t="str">
        <f t="shared" ca="1" si="49"/>
        <v/>
      </c>
      <c r="CD41" s="265" t="str">
        <f t="shared" ca="1" si="50"/>
        <v/>
      </c>
      <c r="CE41" s="265" t="str">
        <f t="shared" ca="1" si="51"/>
        <v/>
      </c>
      <c r="CF41" s="266" t="str">
        <f t="shared" ca="1" si="52"/>
        <v/>
      </c>
      <c r="CH41" s="264" t="str">
        <f t="shared" ca="1" si="53"/>
        <v/>
      </c>
      <c r="CI41" s="265" t="str">
        <f t="shared" ca="1" si="54"/>
        <v/>
      </c>
      <c r="CJ41" s="265" t="str">
        <f t="shared" ca="1" si="55"/>
        <v/>
      </c>
      <c r="CK41" s="265" t="str">
        <f t="shared" ca="1" si="56"/>
        <v/>
      </c>
      <c r="CL41" s="265" t="str">
        <f t="shared" ca="1" si="57"/>
        <v/>
      </c>
      <c r="CM41" s="265" t="str">
        <f t="shared" ca="1" si="58"/>
        <v/>
      </c>
      <c r="CN41" s="265" t="str">
        <f t="shared" ca="1" si="59"/>
        <v/>
      </c>
      <c r="CO41" s="266" t="str">
        <f t="shared" ca="1" si="60"/>
        <v/>
      </c>
      <c r="CV41" s="264" t="str">
        <f t="shared" ca="1" si="61"/>
        <v/>
      </c>
      <c r="CW41" s="265" t="str">
        <f t="shared" ca="1" si="62"/>
        <v/>
      </c>
      <c r="CX41" s="265" t="str">
        <f t="shared" ca="1" si="63"/>
        <v/>
      </c>
      <c r="CY41" s="265" t="str">
        <f t="shared" ca="1" si="64"/>
        <v/>
      </c>
      <c r="CZ41" s="265" t="str">
        <f t="shared" ca="1" si="65"/>
        <v/>
      </c>
      <c r="DA41" s="265" t="str">
        <f t="shared" ca="1" si="66"/>
        <v/>
      </c>
      <c r="DB41" s="265" t="str">
        <f t="shared" ca="1" si="67"/>
        <v/>
      </c>
      <c r="DC41" s="266" t="str">
        <f t="shared" ca="1" si="68"/>
        <v/>
      </c>
      <c r="DG41" s="264" t="str">
        <f t="shared" ca="1" si="69"/>
        <v/>
      </c>
      <c r="DH41" s="265" t="str">
        <f t="shared" ca="1" si="70"/>
        <v/>
      </c>
      <c r="DI41" s="265" t="str">
        <f t="shared" ca="1" si="71"/>
        <v/>
      </c>
      <c r="DJ41" s="265" t="str">
        <f t="shared" ca="1" si="72"/>
        <v/>
      </c>
      <c r="DK41" s="265" t="str">
        <f t="shared" ca="1" si="73"/>
        <v/>
      </c>
      <c r="DL41" s="265" t="str">
        <f t="shared" ca="1" si="74"/>
        <v/>
      </c>
      <c r="DM41" s="265" t="str">
        <f t="shared" ca="1" si="75"/>
        <v/>
      </c>
      <c r="DN41" s="266" t="str">
        <f t="shared" ca="1" si="76"/>
        <v/>
      </c>
      <c r="DP41" s="264" t="str">
        <f t="shared" ca="1" si="77"/>
        <v/>
      </c>
      <c r="DQ41" s="265" t="str">
        <f t="shared" ca="1" si="78"/>
        <v/>
      </c>
      <c r="DR41" s="265" t="str">
        <f t="shared" ca="1" si="79"/>
        <v/>
      </c>
      <c r="DS41" s="265" t="str">
        <f t="shared" ca="1" si="80"/>
        <v/>
      </c>
      <c r="DT41" s="265" t="str">
        <f t="shared" ca="1" si="81"/>
        <v/>
      </c>
      <c r="DU41" s="265" t="str">
        <f t="shared" ca="1" si="82"/>
        <v/>
      </c>
      <c r="DV41" s="265" t="str">
        <f t="shared" ca="1" si="83"/>
        <v/>
      </c>
      <c r="DW41" s="266" t="str">
        <f t="shared" ca="1" si="84"/>
        <v/>
      </c>
    </row>
    <row r="42" spans="2:127" hidden="1" outlineLevel="1" x14ac:dyDescent="0.25">
      <c r="B42" t="str">
        <f t="shared" ca="1" si="85"/>
        <v xml:space="preserve">  </v>
      </c>
      <c r="C42" t="str">
        <f t="shared" ref="C42:C73" ca="1" si="144">BI42</f>
        <v/>
      </c>
      <c r="F42" t="str">
        <f t="shared" ca="1" si="106"/>
        <v/>
      </c>
      <c r="G42" t="str">
        <f t="shared" ca="1" si="107"/>
        <v/>
      </c>
      <c r="H42" t="str">
        <f t="shared" ca="1" si="108"/>
        <v/>
      </c>
      <c r="I42" t="str">
        <f t="shared" ca="1" si="109"/>
        <v/>
      </c>
      <c r="K42">
        <f t="shared" ref="K42:K65" ca="1" si="145">IF(LEFT($C42,5)="  Всь",SUMIF($B$10:$B$99,"="&amp;$BD41&amp;"  *",K$10:K$99),SUMIF(список,$C42,OFFSET(список,0,K$4)))</f>
        <v>0</v>
      </c>
      <c r="M42">
        <f t="shared" ref="M42:M65" ca="1" si="146">IF(LEFT($C42,5)="  Всь",SUMIF($B$10:$B$99,"="&amp;$BD41&amp;"  *",M$10:M$99),SUMIF(список,$C42,OFFSET(список,0,M$4)))</f>
        <v>0</v>
      </c>
      <c r="N42">
        <f t="shared" ref="N42:N65" ca="1" si="147">IF(LEFT($C42,5)="  Всь",SUMIF($B$10:$B$99,"="&amp;$BD41&amp;"  *",N$10:N$99),SUMIF(список,$C42,OFFSET(список,0,N$4)))</f>
        <v>0</v>
      </c>
      <c r="O42">
        <f t="shared" ref="O42:O65" ca="1" si="148">IF(LEFT($C42,5)="  Всь",SUMIF($B$10:$B$99,"="&amp;$BD41&amp;"  *",O$10:O$99),SUMIF(список,$C42,OFFSET(список,0,O$4)))</f>
        <v>0</v>
      </c>
      <c r="P42">
        <f t="shared" ref="P42:P65" ca="1" si="149">IF(LEFT($C42,5)="  Всь",SUMIF($B$10:$B$99,"="&amp;$BD41&amp;"  *",P$10:P$99),SUMIF(список,$C42,OFFSET(список,0,P$4)))</f>
        <v>0</v>
      </c>
      <c r="Q42" t="e">
        <f t="shared" ref="Q42:Q65" ca="1" si="150">IF(LEFT($C42,5)="  Всь",SUMIF($B$10:$B$99,"="&amp;$BD41&amp;"  *",Q$10:Q$99),SUMIF(список,$C42,OFFSET(список,0,Q$4)))</f>
        <v>#VALUE!</v>
      </c>
      <c r="R42" t="e">
        <f t="shared" ref="R42:R65" ca="1" si="151">IF(LEFT($C42,5)="  Всь",SUMIF($B$10:$B$99,"="&amp;$BD41&amp;"  *",R$10:R$99),SUMIF(список,$C42,OFFSET(список,0,R$4)))</f>
        <v>#VALUE!</v>
      </c>
      <c r="S42" t="e">
        <f t="shared" ref="S42:S65" ca="1" si="152">IF(LEFT($C42,5)="  Всь",SUMIF($B$10:$B$99,"="&amp;$BD41&amp;"  *",S$10:S$99),SUMIF(список,$C42,OFFSET(список,0,S$4)))</f>
        <v>#VALUE!</v>
      </c>
      <c r="T42" t="e">
        <f t="shared" ref="T42:T65" ca="1" si="153">IF(LEFT($C42,5)="  Всь",SUMIF($B$10:$B$99,"="&amp;$BD41&amp;"  *",T$10:T$99),SUMIF(список,$C42,OFFSET(список,0,T$4)))</f>
        <v>#VALUE!</v>
      </c>
      <c r="V42">
        <f t="shared" ref="V42:V65" ca="1" si="154">IF(LEFT($C42,5)="  Всь",SUMIF($B$10:$B$99,"="&amp;$BD41&amp;"  *",V$10:V$99),SUMIF(список,$C42,OFFSET(список,0,V$4)))</f>
        <v>0</v>
      </c>
      <c r="W42" t="str">
        <f t="shared" ca="1" si="86"/>
        <v/>
      </c>
      <c r="X42" t="str">
        <f t="shared" ca="1" si="110"/>
        <v/>
      </c>
      <c r="Y42" t="str">
        <f t="shared" ca="1" si="87"/>
        <v/>
      </c>
      <c r="Z42" t="str">
        <f t="shared" ca="1" si="88"/>
        <v/>
      </c>
      <c r="AA42" t="str">
        <f t="shared" ca="1" si="111"/>
        <v/>
      </c>
      <c r="AB42" t="str">
        <f t="shared" ca="1" si="89"/>
        <v/>
      </c>
      <c r="AC42" t="str">
        <f t="shared" ca="1" si="90"/>
        <v/>
      </c>
      <c r="AD42" t="str">
        <f t="shared" ca="1" si="112"/>
        <v/>
      </c>
      <c r="AE42" t="str">
        <f t="shared" ca="1" si="91"/>
        <v/>
      </c>
      <c r="AF42" t="str">
        <f t="shared" ca="1" si="92"/>
        <v/>
      </c>
      <c r="AG42" t="str">
        <f t="shared" ca="1" si="113"/>
        <v/>
      </c>
      <c r="AH42" t="str">
        <f t="shared" ca="1" si="93"/>
        <v/>
      </c>
      <c r="AI42" t="str">
        <f t="shared" ca="1" si="94"/>
        <v/>
      </c>
      <c r="AJ42" t="str">
        <f t="shared" ca="1" si="114"/>
        <v/>
      </c>
      <c r="AK42" t="str">
        <f t="shared" ca="1" si="95"/>
        <v/>
      </c>
      <c r="AL42" t="str">
        <f t="shared" ca="1" si="96"/>
        <v/>
      </c>
      <c r="AM42" t="str">
        <f t="shared" ca="1" si="115"/>
        <v/>
      </c>
      <c r="AN42" t="str">
        <f t="shared" ca="1" si="97"/>
        <v/>
      </c>
      <c r="AO42" t="str">
        <f t="shared" ca="1" si="98"/>
        <v/>
      </c>
      <c r="AP42" t="str">
        <f t="shared" ca="1" si="116"/>
        <v/>
      </c>
      <c r="AQ42" t="str">
        <f t="shared" ca="1" si="99"/>
        <v/>
      </c>
      <c r="AR42" t="str">
        <f t="shared" ca="1" si="100"/>
        <v/>
      </c>
      <c r="AS42" t="str">
        <f t="shared" ca="1" si="117"/>
        <v/>
      </c>
      <c r="AT42" t="str">
        <f t="shared" ca="1" si="101"/>
        <v/>
      </c>
      <c r="AU42" t="str">
        <f t="shared" ca="1" si="118"/>
        <v/>
      </c>
      <c r="AV42">
        <f t="shared" ca="1" si="102"/>
        <v>0</v>
      </c>
      <c r="AW42">
        <f t="shared" ca="1" si="140"/>
        <v>0</v>
      </c>
      <c r="AX42">
        <f t="shared" ca="1" si="141"/>
        <v>0</v>
      </c>
      <c r="AY42">
        <f t="shared" ca="1" si="142"/>
        <v>0</v>
      </c>
      <c r="AZ42">
        <f t="shared" ca="1" si="143"/>
        <v>0</v>
      </c>
      <c r="BC42" t="str">
        <f ca="1">IF(BD42="","",COUNTIF($BD$10:BD42,BD42))</f>
        <v/>
      </c>
      <c r="BD42" t="str">
        <f t="shared" ca="1" si="126"/>
        <v/>
      </c>
      <c r="BE42" t="str">
        <f t="shared" ca="1" si="123"/>
        <v/>
      </c>
      <c r="BF42" t="str">
        <f ca="1">IF(BK42="","",COUNTIF($BJ$10:$BJ$99,"&lt;"&amp;BJ42)+COUNTIF($BJ$10:BJ42,"="&amp;BJ42))</f>
        <v/>
      </c>
      <c r="BG42" t="e">
        <f t="shared" ca="1" si="127"/>
        <v>#NUM!</v>
      </c>
      <c r="BH42" t="str">
        <f t="shared" ca="1" si="128"/>
        <v/>
      </c>
      <c r="BI42" t="str">
        <f t="shared" ca="1" si="129"/>
        <v/>
      </c>
      <c r="BJ42" t="str">
        <f t="shared" ca="1" si="124"/>
        <v/>
      </c>
      <c r="BK42" t="str">
        <f ca="1">Lists!AE37</f>
        <v/>
      </c>
      <c r="BL42" s="264" t="str">
        <f t="shared" ca="1" si="125"/>
        <v/>
      </c>
      <c r="BO42" t="str">
        <f t="shared" ca="1" si="119"/>
        <v/>
      </c>
      <c r="BP42" s="264" t="str">
        <f t="shared" ca="1" si="105"/>
        <v/>
      </c>
      <c r="BQ42" s="265" t="str">
        <f t="shared" ref="BQ42:BW51" ca="1" si="155">IF($BO42&gt;0,IF(ISERROR(MATCH($BI42,OFFSET(списокН,BP42,,99-$BO42),0)+BP42),"",MATCH($BI42,OFFSET(списокН,BP42,,99-$BO42),0)+BP42))</f>
        <v/>
      </c>
      <c r="BR42" s="265" t="str">
        <f t="shared" ca="1" si="155"/>
        <v/>
      </c>
      <c r="BS42" s="265" t="str">
        <f t="shared" ca="1" si="155"/>
        <v/>
      </c>
      <c r="BT42" s="265" t="str">
        <f t="shared" ca="1" si="155"/>
        <v/>
      </c>
      <c r="BU42" s="265" t="str">
        <f t="shared" ca="1" si="155"/>
        <v/>
      </c>
      <c r="BV42" s="265" t="str">
        <f t="shared" ca="1" si="155"/>
        <v/>
      </c>
      <c r="BW42" s="266" t="str">
        <f t="shared" ca="1" si="155"/>
        <v/>
      </c>
      <c r="BY42" s="264" t="str">
        <f t="shared" ref="BY42:BY73" ca="1" si="156">IF(BP42="","",IF(ISERROR(SEARCH(OFFSET(списокН,BP42-1,$BY$9),$BY$8)),"",OFFSET(списокН,BP42-1,$BZ$9)))</f>
        <v/>
      </c>
      <c r="BZ42" s="265" t="str">
        <f t="shared" ref="BZ42:BZ73" ca="1" si="157">IF(BQ42="",IF(BY42="","",BY42),IF(OFFSET(списокН,BQ42-1,$BY$9)=0,BY42,IF(ISERROR(SEARCH(OFFSET(списокН,BQ42-1,$BY$9),$BY$8)),BY42,BY42&amp;IF(BY42="","",", ")&amp;OFFSET(списокН,BQ42-1,$BZ$9))))</f>
        <v/>
      </c>
      <c r="CA42" s="265" t="str">
        <f t="shared" ref="CA42:CA73" ca="1" si="158">IF(BR42="",IF(BZ42="","",BZ42),IF(OFFSET(списокН,BR42-1,$BY$9)=0,BZ42,IF(ISERROR(SEARCH(OFFSET(списокН,BR42-1,$BY$9),$BY$8)),BZ42,BZ42&amp;IF(BZ42="","",", ")&amp;OFFSET(списокН,BR42-1,$BZ$9))))</f>
        <v/>
      </c>
      <c r="CB42" s="265" t="str">
        <f t="shared" ref="CB42:CB73" ca="1" si="159">IF(BS42="",IF(CA42="","",CA42),IF(OFFSET(списокН,BS42-1,$BY$9)=0,CA42,IF(ISERROR(SEARCH(OFFSET(списокН,BS42-1,$BY$9),$BY$8)),CA42,CA42&amp;IF(CA42="","",", ")&amp;OFFSET(списокН,BS42-1,$BZ$9))))</f>
        <v/>
      </c>
      <c r="CC42" s="265" t="str">
        <f t="shared" ref="CC42:CC73" ca="1" si="160">IF(BT42="",IF(CB42="","",CB42),IF(OFFSET(списокН,BT42-1,$BY$9)=0,CB42,IF(ISERROR(SEARCH(OFFSET(списокН,BT42-1,$BY$9),$BY$8)),CB42,CB42&amp;IF(CB42="","",", ")&amp;OFFSET(списокН,BT42-1,$BZ$9))))</f>
        <v/>
      </c>
      <c r="CD42" s="265" t="str">
        <f t="shared" ref="CD42:CD73" ca="1" si="161">IF(BU42="",IF(CC42="","",CC42),IF(OFFSET(списокН,BU42-1,$BY$9)=0,CC42,IF(ISERROR(SEARCH(OFFSET(списокН,BU42-1,$BY$9),$BY$8)),CC42,CC42&amp;IF(CC42="","",", ")&amp;OFFSET(списокН,BU42-1,$BZ$9))))</f>
        <v/>
      </c>
      <c r="CE42" s="265" t="str">
        <f t="shared" ref="CE42:CE73" ca="1" si="162">IF(BV42="",IF(CD42="","",CD42),IF(OFFSET(списокН,BV42-1,$BY$9)=0,CD42,IF(ISERROR(SEARCH(OFFSET(списокН,BV42-1,$BY$9),$BY$8)),CD42,CD42&amp;IF(CD42="","",", ")&amp;OFFSET(списокН,BV42-1,$BZ$9))))</f>
        <v/>
      </c>
      <c r="CF42" s="266" t="str">
        <f t="shared" ref="CF42:CF73" ca="1" si="163">IF(BW42="",IF(CE42="","",CE42),IF(OFFSET(списокН,BW42-1,$BY$9)=0,CE42,IF(ISERROR(SEARCH(OFFSET(списокН,BW42-1,$BY$9),$BY$8)),CE42,CE42&amp;IF(CE42="","",", ")&amp;OFFSET(списокН,BW42-1,$BZ$9))))</f>
        <v/>
      </c>
      <c r="CH42" s="264" t="str">
        <f t="shared" ref="CH42:CH73" ca="1" si="164">IF(BP42="","",IF(ISERROR(SEARCH(OFFSET(списокН,BP42-1,$CH$9),$CH$8)),"",OFFSET(списокН,BP42-1,$CI$9)))</f>
        <v/>
      </c>
      <c r="CI42" s="265" t="str">
        <f t="shared" ref="CI42:CI73" ca="1" si="165">IF(BQ42="",IF(CH42="","",CH42),IF(OFFSET(списокН,BQ42-1,$CH$9)=0,CH42,IF(ISERROR(SEARCH(OFFSET(списокН,BQ42-1,$CH$9),$CH$8)),CH42,CH42&amp;IF(CH42="","",", ")&amp;OFFSET(списокН,BQ42-1,$CI$9))))</f>
        <v/>
      </c>
      <c r="CJ42" s="265" t="str">
        <f t="shared" ref="CJ42:CJ73" ca="1" si="166">IF(BR42="",IF(CI42="","",CI42),IF(OFFSET(списокН,BR42-1,$CH$9)=0,CI42,IF(ISERROR(SEARCH(OFFSET(списокН,BR42-1,$CH$9),$CH$8)),CI42,CI42&amp;IF(CI42="","",", ")&amp;OFFSET(списокН,BR42-1,$CI$9))))</f>
        <v/>
      </c>
      <c r="CK42" s="265" t="str">
        <f t="shared" ref="CK42:CK73" ca="1" si="167">IF(BS42="",IF(CJ42="","",CJ42),IF(OFFSET(списокН,BS42-1,$CH$9)=0,CJ42,IF(ISERROR(SEARCH(OFFSET(списокН,BS42-1,$CH$9),$CH$8)),CJ42,CJ42&amp;IF(CJ42="","",", ")&amp;OFFSET(списокН,BS42-1,$CI$9))))</f>
        <v/>
      </c>
      <c r="CL42" s="265" t="str">
        <f t="shared" ref="CL42:CL73" ca="1" si="168">IF(BT42="",IF(CK42="","",CK42),IF(OFFSET(списокН,BT42-1,$CH$9)=0,CK42,IF(ISERROR(SEARCH(OFFSET(списокН,BT42-1,$CH$9),$CH$8)),CK42,CK42&amp;IF(CK42="","",", ")&amp;OFFSET(списокН,BT42-1,$CI$9))))</f>
        <v/>
      </c>
      <c r="CM42" s="265" t="str">
        <f t="shared" ref="CM42:CM73" ca="1" si="169">IF(BU42="",IF(CL42="","",CL42),IF(OFFSET(списокН,BU42-1,$CH$9)=0,CL42,IF(ISERROR(SEARCH(OFFSET(списокН,BU42-1,$CH$9),$CH$8)),CL42,CL42&amp;IF(CL42="","",", ")&amp;OFFSET(списокН,BU42-1,$CI$9))))</f>
        <v/>
      </c>
      <c r="CN42" s="265" t="str">
        <f t="shared" ref="CN42:CN73" ca="1" si="170">IF(BV42="",IF(CM42="","",CM42),IF(OFFSET(списокН,BV42-1,$CH$9)=0,CM42,IF(ISERROR(SEARCH(OFFSET(списокН,BV42-1,$CH$9),$CH$8)),CM42,CM42&amp;IF(CM42="","",", ")&amp;OFFSET(списокН,BV42-1,$CI$9))))</f>
        <v/>
      </c>
      <c r="CO42" s="266" t="str">
        <f t="shared" ref="CO42:CO73" ca="1" si="171">IF(BW42="",IF(CN42="","",CN42),IF(OFFSET(списокН,BW42-1,$CH$9)=0,CN42,IF(ISERROR(SEARCH(OFFSET(списокН,BW42-1,$CH$9),$CH$8)),CN42,CN42&amp;IF(CN42="","",", ")&amp;OFFSET(списокН,BW42-1,$CI$9))))</f>
        <v/>
      </c>
      <c r="CV42" s="264" t="str">
        <f t="shared" ref="CV42:CV73" ca="1" si="172">IF(BP42="","",IF(OFFSET(списокН,BP42-1,$CV$9)=0,"",OFFSET(списокН,BP42-1,$CV$9)))</f>
        <v/>
      </c>
      <c r="CW42" s="265" t="str">
        <f t="shared" ref="CW42:CW73" ca="1" si="173">IF(BQ42="",IF(CV42&lt;&gt;"",CV42,""),IF(OFFSET(списокН,BQ42-1,$CV$9)=0,"",IF($CV42=OFFSET(списокН,BQ42-1,$CV$9),CV42,CV42&amp;"("&amp;OFFSET(списокН,BP42-1,$CW$9)&amp;")"&amp;", "&amp;OFFSET(списокН,BQ42-1,$CV$9))))</f>
        <v/>
      </c>
      <c r="CX42" s="265" t="str">
        <f t="shared" ref="CX42:CX73" ca="1" si="174">IF(BR42="",IF(CW42&lt;&gt;"",CW42,""),IF(OFFSET(списокН,BR42-1,$CV$9)=0,"",IF($CV42=OFFSET(списокН,BR42-1,$CV$9),CW42,CW42&amp;"("&amp;OFFSET(списокН,BQ42-1,$CW$9)&amp;")"&amp;", "&amp;OFFSET(списокН,BR42-1,$CV$9))))</f>
        <v/>
      </c>
      <c r="CY42" s="265" t="str">
        <f t="shared" ref="CY42:CY73" ca="1" si="175">IF(BS42="",IF(CX42&lt;&gt;"",CX42,""),IF(OFFSET(списокН,BS42-1,$CV$9)=0,"",IF($CV42=OFFSET(списокН,BS42-1,$CV$9),CX42,CX42&amp;"("&amp;OFFSET(списокН,BR42-1,$CW$9)&amp;")"&amp;", "&amp;OFFSET(списокН,BS42-1,$CV$9))))</f>
        <v/>
      </c>
      <c r="CZ42" s="265" t="str">
        <f t="shared" ref="CZ42:CZ73" ca="1" si="176">IF(BT42="",IF(CY42&lt;&gt;"",CY42,""),IF(OFFSET(списокН,BT42-1,$CV$9)=0,"",IF($CV42=OFFSET(списокН,BT42-1,$CV$9),CY42,CY42&amp;"("&amp;OFFSET(списокН,BS42-1,$CW$9)&amp;")"&amp;", "&amp;OFFSET(списокН,BT42-1,$CV$9))))</f>
        <v/>
      </c>
      <c r="DA42" s="265" t="str">
        <f t="shared" ref="DA42:DA73" ca="1" si="177">IF(BU42="",IF(CZ42&lt;&gt;"",CZ42,""),IF(OFFSET(списокН,BU42-1,$CV$9)=0,"",IF($CV42=OFFSET(списокН,BU42-1,$CV$9),CZ42,CZ42&amp;"("&amp;OFFSET(списокН,BT42-1,$CW$9)&amp;")"&amp;", "&amp;OFFSET(списокН,BU42-1,$CV$9))))</f>
        <v/>
      </c>
      <c r="DB42" s="265" t="str">
        <f t="shared" ref="DB42:DB73" ca="1" si="178">IF(BV42="",IF(DA42&lt;&gt;"",DA42,""),IF(OFFSET(списокН,BV42-1,$CV$9)=0,"",IF($CV42=OFFSET(списокН,BV42-1,$CV$9),DA42,DA42&amp;"("&amp;OFFSET(списокН,BU42-1,$CW$9)&amp;")"&amp;", "&amp;OFFSET(списокН,BV42-1,$CV$9))))</f>
        <v/>
      </c>
      <c r="DC42" s="266" t="str">
        <f t="shared" ref="DC42:DC73" ca="1" si="179">IF(BW42="",IF(DB42&lt;&gt;"",DB42,""),IF(OFFSET(списокН,BW42-1,$CV$9)=0,"",IF($CV42=OFFSET(списокН,BW42-1,$CV$9),DB42,DB42&amp;"("&amp;OFFSET(списокН,BV42-1,$CW$9)&amp;")"&amp;", "&amp;OFFSET(списокН,BW42-1,$CV$9))))</f>
        <v/>
      </c>
      <c r="DG42" s="264" t="str">
        <f t="shared" ref="DG42:DG73" ca="1" si="180">IF(BP42="",IF(DF42="","",DF42),IF(ISERROR(SEARCH(OFFSET(списокН,BP42-1,6),"КП")),IF(DF42="","",DF42),OFFSET(списокН,BP42-1,$BZ$9)))</f>
        <v/>
      </c>
      <c r="DH42" s="265" t="str">
        <f t="shared" ref="DH42:DH73" ca="1" si="181">IF(BQ42="",IF(DG42="","",DG42),IF(ISERROR(SEARCH(OFFSET(списокН,BQ42-1,6),"КП")),IF(DG42="","",DG42),OFFSET(списокН,BQ42-1,$BZ$9)))</f>
        <v/>
      </c>
      <c r="DI42" s="265" t="str">
        <f t="shared" ref="DI42:DI73" ca="1" si="182">IF(BR42="",IF(DH42="","",DH42),IF(ISERROR(SEARCH(OFFSET(списокН,BR42-1,6),"КП")),IF(DH42="","",DH42),OFFSET(списокН,BR42-1,$BZ$9)))</f>
        <v/>
      </c>
      <c r="DJ42" s="265" t="str">
        <f t="shared" ref="DJ42:DJ73" ca="1" si="183">IF(BS42="",IF(DI42="","",DI42),IF(ISERROR(SEARCH(OFFSET(списокН,BS42-1,6),"КП")),IF(DI42="","",DI42),OFFSET(списокН,BS42-1,$BZ$9)))</f>
        <v/>
      </c>
      <c r="DK42" s="265" t="str">
        <f t="shared" ref="DK42:DK73" ca="1" si="184">IF(BT42="",IF(DJ42="","",DJ42),IF(ISERROR(SEARCH(OFFSET(списокН,BT42-1,6),"КП")),IF(DJ42="","",DJ42),OFFSET(списокН,BT42-1,$BZ$9)))</f>
        <v/>
      </c>
      <c r="DL42" s="265" t="str">
        <f t="shared" ref="DL42:DL73" ca="1" si="185">IF(BU42="",IF(DK42="","",DK42),IF(ISERROR(SEARCH(OFFSET(списокН,BU42-1,6),"КП")),IF(DK42="","",DK42),OFFSET(списокН,BU42-1,$BZ$9)))</f>
        <v/>
      </c>
      <c r="DM42" s="265" t="str">
        <f t="shared" ref="DM42:DM73" ca="1" si="186">IF(BV42="",IF(DL42="","",DL42),IF(ISERROR(SEARCH(OFFSET(списокН,BV42-1,6),"КП")),IF(DL42="","",DL42),OFFSET(списокН,BV42-1,$BZ$9)))</f>
        <v/>
      </c>
      <c r="DN42" s="266" t="str">
        <f t="shared" ref="DN42:DN73" ca="1" si="187">IF(BW42="",IF(DM42="","",DM42),IF(ISERROR(SEARCH(OFFSET(списокН,BW42-1,6),"КП")),IF(DM42="","",DM42),OFFSET(списокН,BW42-1,$BZ$9)))</f>
        <v/>
      </c>
      <c r="DP42" s="264" t="str">
        <f t="shared" ref="DP42:DP73" ca="1" si="188">IF(BP42="",IF(DO42="","",DO42),IF(ISERROR(SEARCH(OFFSET(списокН,BP42-1,6),"КР")),IF(DO42="","",DO42),OFFSET(списокН,BP42-1,$BZ$9)))</f>
        <v/>
      </c>
      <c r="DQ42" s="265" t="str">
        <f t="shared" ref="DQ42:DQ73" ca="1" si="189">IF(BQ42="",IF(DP42="","",DP42),IF(ISERROR(SEARCH(OFFSET(списокН,BQ42-1,6),"КР")),IF(DP42="","",DP42),OFFSET(списокН,BQ42-1,$BZ$9)))</f>
        <v/>
      </c>
      <c r="DR42" s="265" t="str">
        <f t="shared" ref="DR42:DR73" ca="1" si="190">IF(BR42="",IF(DQ42="","",DQ42),IF(ISERROR(SEARCH(OFFSET(списокН,BR42-1,6),"КР")),IF(DQ42="","",DQ42),OFFSET(списокН,BR42-1,$BZ$9)))</f>
        <v/>
      </c>
      <c r="DS42" s="265" t="str">
        <f t="shared" ref="DS42:DS73" ca="1" si="191">IF(BS42="",IF(DR42="","",DR42),IF(ISERROR(SEARCH(OFFSET(списокН,BS42-1,6),"КР")),IF(DR42="","",DR42),OFFSET(списокН,BS42-1,$BZ$9)))</f>
        <v/>
      </c>
      <c r="DT42" s="265" t="str">
        <f t="shared" ref="DT42:DT73" ca="1" si="192">IF(BT42="",IF(DS42="","",DS42),IF(ISERROR(SEARCH(OFFSET(списокН,BT42-1,6),"КР")),IF(DS42="","",DS42),OFFSET(списокН,BT42-1,$BZ$9)))</f>
        <v/>
      </c>
      <c r="DU42" s="265" t="str">
        <f t="shared" ref="DU42:DU73" ca="1" si="193">IF(BU42="",IF(DT42="","",DT42),IF(ISERROR(SEARCH(OFFSET(списокН,BU42-1,6),"КР")),IF(DT42="","",DT42),OFFSET(списокН,BU42-1,$BZ$9)))</f>
        <v/>
      </c>
      <c r="DV42" s="265" t="str">
        <f t="shared" ref="DV42:DV73" ca="1" si="194">IF(BV42="",IF(DU42="","",DU42),IF(ISERROR(SEARCH(OFFSET(списокН,BV42-1,6),"КР")),IF(DU42="","",DU42),OFFSET(списокН,BV42-1,$BZ$9)))</f>
        <v/>
      </c>
      <c r="DW42" s="266" t="str">
        <f t="shared" ref="DW42:DW73" ca="1" si="195">IF(BW42="",IF(DV42="","",DV42),IF(ISERROR(SEARCH(OFFSET(списокН,BW42-1,6),"КР")),IF(DV42="","",DV42),OFFSET(списокН,BW42-1,$BZ$9)))</f>
        <v/>
      </c>
    </row>
    <row r="43" spans="2:127" hidden="1" outlineLevel="1" x14ac:dyDescent="0.25">
      <c r="B43" t="str">
        <f t="shared" ca="1" si="85"/>
        <v xml:space="preserve">  </v>
      </c>
      <c r="C43" t="str">
        <f t="shared" ca="1" si="144"/>
        <v/>
      </c>
      <c r="F43" t="str">
        <f t="shared" ca="1" si="106"/>
        <v/>
      </c>
      <c r="G43" t="str">
        <f t="shared" ca="1" si="107"/>
        <v/>
      </c>
      <c r="H43" t="str">
        <f t="shared" ca="1" si="108"/>
        <v/>
      </c>
      <c r="I43" t="str">
        <f t="shared" ca="1" si="109"/>
        <v/>
      </c>
      <c r="K43">
        <f t="shared" ca="1" si="145"/>
        <v>0</v>
      </c>
      <c r="M43">
        <f t="shared" ca="1" si="146"/>
        <v>0</v>
      </c>
      <c r="N43">
        <f t="shared" ca="1" si="147"/>
        <v>0</v>
      </c>
      <c r="O43">
        <f t="shared" ca="1" si="148"/>
        <v>0</v>
      </c>
      <c r="P43">
        <f t="shared" ca="1" si="149"/>
        <v>0</v>
      </c>
      <c r="Q43" t="e">
        <f t="shared" ca="1" si="150"/>
        <v>#VALUE!</v>
      </c>
      <c r="R43" t="e">
        <f t="shared" ca="1" si="151"/>
        <v>#VALUE!</v>
      </c>
      <c r="S43" t="e">
        <f t="shared" ca="1" si="152"/>
        <v>#VALUE!</v>
      </c>
      <c r="T43" t="e">
        <f t="shared" ca="1" si="153"/>
        <v>#VALUE!</v>
      </c>
      <c r="V43">
        <f t="shared" ca="1" si="154"/>
        <v>0</v>
      </c>
      <c r="W43" t="str">
        <f t="shared" ca="1" si="86"/>
        <v/>
      </c>
      <c r="X43" t="str">
        <f t="shared" ca="1" si="110"/>
        <v/>
      </c>
      <c r="Y43" t="str">
        <f t="shared" ca="1" si="87"/>
        <v/>
      </c>
      <c r="Z43" t="str">
        <f t="shared" ca="1" si="88"/>
        <v/>
      </c>
      <c r="AA43" t="str">
        <f t="shared" ca="1" si="111"/>
        <v/>
      </c>
      <c r="AB43" t="str">
        <f t="shared" ca="1" si="89"/>
        <v/>
      </c>
      <c r="AC43" t="str">
        <f t="shared" ca="1" si="90"/>
        <v/>
      </c>
      <c r="AD43" t="str">
        <f t="shared" ca="1" si="112"/>
        <v/>
      </c>
      <c r="AE43" t="str">
        <f t="shared" ca="1" si="91"/>
        <v/>
      </c>
      <c r="AF43" t="str">
        <f t="shared" ca="1" si="92"/>
        <v/>
      </c>
      <c r="AG43" t="str">
        <f t="shared" ca="1" si="113"/>
        <v/>
      </c>
      <c r="AH43" t="str">
        <f t="shared" ca="1" si="93"/>
        <v/>
      </c>
      <c r="AI43" t="str">
        <f t="shared" ca="1" si="94"/>
        <v/>
      </c>
      <c r="AJ43" t="str">
        <f t="shared" ca="1" si="114"/>
        <v/>
      </c>
      <c r="AK43" t="str">
        <f t="shared" ca="1" si="95"/>
        <v/>
      </c>
      <c r="AL43" t="str">
        <f t="shared" ca="1" si="96"/>
        <v/>
      </c>
      <c r="AM43" t="str">
        <f t="shared" ca="1" si="115"/>
        <v/>
      </c>
      <c r="AN43" t="str">
        <f t="shared" ca="1" si="97"/>
        <v/>
      </c>
      <c r="AO43" t="str">
        <f t="shared" ca="1" si="98"/>
        <v/>
      </c>
      <c r="AP43" t="str">
        <f t="shared" ca="1" si="116"/>
        <v/>
      </c>
      <c r="AQ43" t="str">
        <f t="shared" ca="1" si="99"/>
        <v/>
      </c>
      <c r="AR43" t="str">
        <f t="shared" ca="1" si="100"/>
        <v/>
      </c>
      <c r="AS43" t="str">
        <f t="shared" ca="1" si="117"/>
        <v/>
      </c>
      <c r="AT43" t="str">
        <f t="shared" ca="1" si="101"/>
        <v/>
      </c>
      <c r="AU43" t="str">
        <f t="shared" ca="1" si="118"/>
        <v/>
      </c>
      <c r="AV43">
        <f t="shared" ca="1" si="102"/>
        <v>0</v>
      </c>
      <c r="AW43">
        <f t="shared" ca="1" si="140"/>
        <v>0</v>
      </c>
      <c r="AX43">
        <f t="shared" ca="1" si="141"/>
        <v>0</v>
      </c>
      <c r="AY43">
        <f t="shared" ca="1" si="142"/>
        <v>0</v>
      </c>
      <c r="AZ43">
        <f t="shared" ca="1" si="143"/>
        <v>0</v>
      </c>
      <c r="BC43" t="str">
        <f ca="1">IF(BD43="","",COUNTIF($BD$10:BD43,BD43))</f>
        <v/>
      </c>
      <c r="BD43" t="str">
        <f t="shared" ca="1" si="126"/>
        <v/>
      </c>
      <c r="BE43" t="str">
        <f t="shared" ca="1" si="123"/>
        <v/>
      </c>
      <c r="BF43" t="str">
        <f ca="1">IF(BK43="","",COUNTIF($BJ$10:$BJ$99,"&lt;"&amp;BJ43)+COUNTIF($BJ$10:BJ43,"="&amp;BJ43))</f>
        <v/>
      </c>
      <c r="BG43" t="e">
        <f t="shared" ca="1" si="127"/>
        <v>#NUM!</v>
      </c>
      <c r="BH43" t="str">
        <f t="shared" ca="1" si="128"/>
        <v/>
      </c>
      <c r="BI43" t="str">
        <f t="shared" ca="1" si="129"/>
        <v/>
      </c>
      <c r="BJ43" t="str">
        <f t="shared" ca="1" si="124"/>
        <v/>
      </c>
      <c r="BK43" t="str">
        <f ca="1">Lists!AE38</f>
        <v/>
      </c>
      <c r="BL43" s="264" t="str">
        <f t="shared" ca="1" si="125"/>
        <v/>
      </c>
      <c r="BO43" t="str">
        <f t="shared" ca="1" si="119"/>
        <v/>
      </c>
      <c r="BP43" s="264" t="str">
        <f t="shared" ref="BP43:BP74" ca="1" si="196">IF(BI43="","",MATCH(BI43,список,0))</f>
        <v/>
      </c>
      <c r="BQ43" s="265" t="str">
        <f t="shared" ca="1" si="155"/>
        <v/>
      </c>
      <c r="BR43" s="265" t="str">
        <f t="shared" ca="1" si="155"/>
        <v/>
      </c>
      <c r="BS43" s="265" t="str">
        <f t="shared" ca="1" si="155"/>
        <v/>
      </c>
      <c r="BT43" s="265" t="str">
        <f t="shared" ca="1" si="155"/>
        <v/>
      </c>
      <c r="BU43" s="265" t="str">
        <f t="shared" ca="1" si="155"/>
        <v/>
      </c>
      <c r="BV43" s="265" t="str">
        <f t="shared" ca="1" si="155"/>
        <v/>
      </c>
      <c r="BW43" s="266" t="str">
        <f t="shared" ca="1" si="155"/>
        <v/>
      </c>
      <c r="BY43" s="264" t="str">
        <f t="shared" ca="1" si="156"/>
        <v/>
      </c>
      <c r="BZ43" s="265" t="str">
        <f t="shared" ca="1" si="157"/>
        <v/>
      </c>
      <c r="CA43" s="265" t="str">
        <f t="shared" ca="1" si="158"/>
        <v/>
      </c>
      <c r="CB43" s="265" t="str">
        <f t="shared" ca="1" si="159"/>
        <v/>
      </c>
      <c r="CC43" s="265" t="str">
        <f t="shared" ca="1" si="160"/>
        <v/>
      </c>
      <c r="CD43" s="265" t="str">
        <f t="shared" ca="1" si="161"/>
        <v/>
      </c>
      <c r="CE43" s="265" t="str">
        <f t="shared" ca="1" si="162"/>
        <v/>
      </c>
      <c r="CF43" s="266" t="str">
        <f t="shared" ca="1" si="163"/>
        <v/>
      </c>
      <c r="CH43" s="264" t="str">
        <f t="shared" ca="1" si="164"/>
        <v/>
      </c>
      <c r="CI43" s="265" t="str">
        <f t="shared" ca="1" si="165"/>
        <v/>
      </c>
      <c r="CJ43" s="265" t="str">
        <f t="shared" ca="1" si="166"/>
        <v/>
      </c>
      <c r="CK43" s="265" t="str">
        <f t="shared" ca="1" si="167"/>
        <v/>
      </c>
      <c r="CL43" s="265" t="str">
        <f t="shared" ca="1" si="168"/>
        <v/>
      </c>
      <c r="CM43" s="265" t="str">
        <f t="shared" ca="1" si="169"/>
        <v/>
      </c>
      <c r="CN43" s="265" t="str">
        <f t="shared" ca="1" si="170"/>
        <v/>
      </c>
      <c r="CO43" s="266" t="str">
        <f t="shared" ca="1" si="171"/>
        <v/>
      </c>
      <c r="CV43" s="264" t="str">
        <f t="shared" ca="1" si="172"/>
        <v/>
      </c>
      <c r="CW43" s="265" t="str">
        <f t="shared" ca="1" si="173"/>
        <v/>
      </c>
      <c r="CX43" s="265" t="str">
        <f t="shared" ca="1" si="174"/>
        <v/>
      </c>
      <c r="CY43" s="265" t="str">
        <f t="shared" ca="1" si="175"/>
        <v/>
      </c>
      <c r="CZ43" s="265" t="str">
        <f t="shared" ca="1" si="176"/>
        <v/>
      </c>
      <c r="DA43" s="265" t="str">
        <f t="shared" ca="1" si="177"/>
        <v/>
      </c>
      <c r="DB43" s="265" t="str">
        <f t="shared" ca="1" si="178"/>
        <v/>
      </c>
      <c r="DC43" s="266" t="str">
        <f t="shared" ca="1" si="179"/>
        <v/>
      </c>
      <c r="DG43" s="264" t="str">
        <f t="shared" ca="1" si="180"/>
        <v/>
      </c>
      <c r="DH43" s="265" t="str">
        <f t="shared" ca="1" si="181"/>
        <v/>
      </c>
      <c r="DI43" s="265" t="str">
        <f t="shared" ca="1" si="182"/>
        <v/>
      </c>
      <c r="DJ43" s="265" t="str">
        <f t="shared" ca="1" si="183"/>
        <v/>
      </c>
      <c r="DK43" s="265" t="str">
        <f t="shared" ca="1" si="184"/>
        <v/>
      </c>
      <c r="DL43" s="265" t="str">
        <f t="shared" ca="1" si="185"/>
        <v/>
      </c>
      <c r="DM43" s="265" t="str">
        <f t="shared" ca="1" si="186"/>
        <v/>
      </c>
      <c r="DN43" s="266" t="str">
        <f t="shared" ca="1" si="187"/>
        <v/>
      </c>
      <c r="DP43" s="264" t="str">
        <f t="shared" ca="1" si="188"/>
        <v/>
      </c>
      <c r="DQ43" s="265" t="str">
        <f t="shared" ca="1" si="189"/>
        <v/>
      </c>
      <c r="DR43" s="265" t="str">
        <f t="shared" ca="1" si="190"/>
        <v/>
      </c>
      <c r="DS43" s="265" t="str">
        <f t="shared" ca="1" si="191"/>
        <v/>
      </c>
      <c r="DT43" s="265" t="str">
        <f t="shared" ca="1" si="192"/>
        <v/>
      </c>
      <c r="DU43" s="265" t="str">
        <f t="shared" ca="1" si="193"/>
        <v/>
      </c>
      <c r="DV43" s="265" t="str">
        <f t="shared" ca="1" si="194"/>
        <v/>
      </c>
      <c r="DW43" s="266" t="str">
        <f t="shared" ca="1" si="195"/>
        <v/>
      </c>
    </row>
    <row r="44" spans="2:127" hidden="1" outlineLevel="1" x14ac:dyDescent="0.25">
      <c r="B44" t="str">
        <f t="shared" ca="1" si="85"/>
        <v xml:space="preserve">  </v>
      </c>
      <c r="C44" t="str">
        <f t="shared" ca="1" si="144"/>
        <v/>
      </c>
      <c r="F44" t="str">
        <f t="shared" ca="1" si="106"/>
        <v/>
      </c>
      <c r="G44" t="str">
        <f t="shared" ca="1" si="107"/>
        <v/>
      </c>
      <c r="H44" t="str">
        <f t="shared" ca="1" si="108"/>
        <v/>
      </c>
      <c r="I44" t="str">
        <f t="shared" ca="1" si="109"/>
        <v/>
      </c>
      <c r="K44">
        <f t="shared" ca="1" si="145"/>
        <v>0</v>
      </c>
      <c r="M44">
        <f t="shared" ca="1" si="146"/>
        <v>0</v>
      </c>
      <c r="N44">
        <f t="shared" ca="1" si="147"/>
        <v>0</v>
      </c>
      <c r="O44">
        <f t="shared" ca="1" si="148"/>
        <v>0</v>
      </c>
      <c r="P44">
        <f t="shared" ca="1" si="149"/>
        <v>0</v>
      </c>
      <c r="Q44" t="e">
        <f t="shared" ca="1" si="150"/>
        <v>#VALUE!</v>
      </c>
      <c r="R44" t="e">
        <f t="shared" ca="1" si="151"/>
        <v>#VALUE!</v>
      </c>
      <c r="S44" t="e">
        <f t="shared" ca="1" si="152"/>
        <v>#VALUE!</v>
      </c>
      <c r="T44" t="e">
        <f t="shared" ca="1" si="153"/>
        <v>#VALUE!</v>
      </c>
      <c r="V44">
        <f t="shared" ca="1" si="154"/>
        <v>0</v>
      </c>
      <c r="W44" t="str">
        <f t="shared" ca="1" si="86"/>
        <v/>
      </c>
      <c r="X44" t="str">
        <f t="shared" ca="1" si="110"/>
        <v/>
      </c>
      <c r="Y44" t="str">
        <f t="shared" ca="1" si="87"/>
        <v/>
      </c>
      <c r="Z44" t="str">
        <f t="shared" ca="1" si="88"/>
        <v/>
      </c>
      <c r="AA44" t="str">
        <f t="shared" ca="1" si="111"/>
        <v/>
      </c>
      <c r="AB44" t="str">
        <f t="shared" ca="1" si="89"/>
        <v/>
      </c>
      <c r="AC44" t="str">
        <f t="shared" ca="1" si="90"/>
        <v/>
      </c>
      <c r="AD44" t="str">
        <f t="shared" ca="1" si="112"/>
        <v/>
      </c>
      <c r="AE44" t="str">
        <f t="shared" ca="1" si="91"/>
        <v/>
      </c>
      <c r="AF44" t="str">
        <f t="shared" ca="1" si="92"/>
        <v/>
      </c>
      <c r="AG44" t="str">
        <f t="shared" ca="1" si="113"/>
        <v/>
      </c>
      <c r="AH44" t="str">
        <f t="shared" ca="1" si="93"/>
        <v/>
      </c>
      <c r="AI44" t="str">
        <f t="shared" ca="1" si="94"/>
        <v/>
      </c>
      <c r="AJ44" t="str">
        <f t="shared" ca="1" si="114"/>
        <v/>
      </c>
      <c r="AK44" t="str">
        <f t="shared" ca="1" si="95"/>
        <v/>
      </c>
      <c r="AL44" t="str">
        <f t="shared" ca="1" si="96"/>
        <v/>
      </c>
      <c r="AM44" t="str">
        <f t="shared" ca="1" si="115"/>
        <v/>
      </c>
      <c r="AN44" t="str">
        <f t="shared" ca="1" si="97"/>
        <v/>
      </c>
      <c r="AO44" t="str">
        <f t="shared" ca="1" si="98"/>
        <v/>
      </c>
      <c r="AP44" t="str">
        <f t="shared" ca="1" si="116"/>
        <v/>
      </c>
      <c r="AQ44" t="str">
        <f t="shared" ca="1" si="99"/>
        <v/>
      </c>
      <c r="AR44" t="str">
        <f t="shared" ca="1" si="100"/>
        <v/>
      </c>
      <c r="AS44" t="str">
        <f t="shared" ca="1" si="117"/>
        <v/>
      </c>
      <c r="AT44" t="str">
        <f t="shared" ca="1" si="101"/>
        <v/>
      </c>
      <c r="AU44" t="str">
        <f t="shared" ca="1" si="118"/>
        <v/>
      </c>
      <c r="AV44">
        <f t="shared" ca="1" si="102"/>
        <v>0</v>
      </c>
      <c r="AW44">
        <f t="shared" ca="1" si="140"/>
        <v>0</v>
      </c>
      <c r="AX44">
        <f t="shared" ca="1" si="141"/>
        <v>0</v>
      </c>
      <c r="AY44">
        <f t="shared" ca="1" si="142"/>
        <v>0</v>
      </c>
      <c r="AZ44">
        <f t="shared" ca="1" si="143"/>
        <v>0</v>
      </c>
      <c r="BC44" t="str">
        <f ca="1">IF(BD44="","",COUNTIF($BD$10:BD44,BD44))</f>
        <v/>
      </c>
      <c r="BD44" t="str">
        <f t="shared" ca="1" si="126"/>
        <v/>
      </c>
      <c r="BE44" t="str">
        <f t="shared" ca="1" si="123"/>
        <v/>
      </c>
      <c r="BF44" t="str">
        <f ca="1">IF(BK44="","",COUNTIF($BJ$10:$BJ$99,"&lt;"&amp;BJ44)+COUNTIF($BJ$10:BJ44,"="&amp;BJ44))</f>
        <v/>
      </c>
      <c r="BG44" t="e">
        <f t="shared" ca="1" si="127"/>
        <v>#NUM!</v>
      </c>
      <c r="BH44" t="str">
        <f t="shared" ca="1" si="128"/>
        <v/>
      </c>
      <c r="BI44" t="str">
        <f t="shared" ca="1" si="129"/>
        <v/>
      </c>
      <c r="BJ44" t="str">
        <f t="shared" ca="1" si="124"/>
        <v/>
      </c>
      <c r="BK44" t="str">
        <f ca="1">Lists!AE39</f>
        <v/>
      </c>
      <c r="BL44" s="264" t="str">
        <f t="shared" ca="1" si="125"/>
        <v/>
      </c>
      <c r="BO44" t="str">
        <f t="shared" ref="BO44:BO75" ca="1" si="197">IF(BI44="","",COUNTIF(список,BI44))</f>
        <v/>
      </c>
      <c r="BP44" s="264" t="str">
        <f t="shared" ca="1" si="196"/>
        <v/>
      </c>
      <c r="BQ44" s="265" t="str">
        <f t="shared" ca="1" si="155"/>
        <v/>
      </c>
      <c r="BR44" s="265" t="str">
        <f t="shared" ca="1" si="155"/>
        <v/>
      </c>
      <c r="BS44" s="265" t="str">
        <f t="shared" ca="1" si="155"/>
        <v/>
      </c>
      <c r="BT44" s="265" t="str">
        <f t="shared" ca="1" si="155"/>
        <v/>
      </c>
      <c r="BU44" s="265" t="str">
        <f t="shared" ca="1" si="155"/>
        <v/>
      </c>
      <c r="BV44" s="265" t="str">
        <f t="shared" ca="1" si="155"/>
        <v/>
      </c>
      <c r="BW44" s="266" t="str">
        <f t="shared" ca="1" si="155"/>
        <v/>
      </c>
      <c r="BY44" s="264" t="str">
        <f t="shared" ca="1" si="156"/>
        <v/>
      </c>
      <c r="BZ44" s="265" t="str">
        <f t="shared" ca="1" si="157"/>
        <v/>
      </c>
      <c r="CA44" s="265" t="str">
        <f t="shared" ca="1" si="158"/>
        <v/>
      </c>
      <c r="CB44" s="265" t="str">
        <f t="shared" ca="1" si="159"/>
        <v/>
      </c>
      <c r="CC44" s="265" t="str">
        <f t="shared" ca="1" si="160"/>
        <v/>
      </c>
      <c r="CD44" s="265" t="str">
        <f t="shared" ca="1" si="161"/>
        <v/>
      </c>
      <c r="CE44" s="265" t="str">
        <f t="shared" ca="1" si="162"/>
        <v/>
      </c>
      <c r="CF44" s="266" t="str">
        <f t="shared" ca="1" si="163"/>
        <v/>
      </c>
      <c r="CH44" s="264" t="str">
        <f t="shared" ca="1" si="164"/>
        <v/>
      </c>
      <c r="CI44" s="265" t="str">
        <f t="shared" ca="1" si="165"/>
        <v/>
      </c>
      <c r="CJ44" s="265" t="str">
        <f t="shared" ca="1" si="166"/>
        <v/>
      </c>
      <c r="CK44" s="265" t="str">
        <f t="shared" ca="1" si="167"/>
        <v/>
      </c>
      <c r="CL44" s="265" t="str">
        <f t="shared" ca="1" si="168"/>
        <v/>
      </c>
      <c r="CM44" s="265" t="str">
        <f t="shared" ca="1" si="169"/>
        <v/>
      </c>
      <c r="CN44" s="265" t="str">
        <f t="shared" ca="1" si="170"/>
        <v/>
      </c>
      <c r="CO44" s="266" t="str">
        <f t="shared" ca="1" si="171"/>
        <v/>
      </c>
      <c r="CV44" s="264" t="str">
        <f t="shared" ca="1" si="172"/>
        <v/>
      </c>
      <c r="CW44" s="265" t="str">
        <f t="shared" ca="1" si="173"/>
        <v/>
      </c>
      <c r="CX44" s="265" t="str">
        <f t="shared" ca="1" si="174"/>
        <v/>
      </c>
      <c r="CY44" s="265" t="str">
        <f t="shared" ca="1" si="175"/>
        <v/>
      </c>
      <c r="CZ44" s="265" t="str">
        <f t="shared" ca="1" si="176"/>
        <v/>
      </c>
      <c r="DA44" s="265" t="str">
        <f t="shared" ca="1" si="177"/>
        <v/>
      </c>
      <c r="DB44" s="265" t="str">
        <f t="shared" ca="1" si="178"/>
        <v/>
      </c>
      <c r="DC44" s="266" t="str">
        <f t="shared" ca="1" si="179"/>
        <v/>
      </c>
      <c r="DG44" s="264" t="str">
        <f t="shared" ca="1" si="180"/>
        <v/>
      </c>
      <c r="DH44" s="265" t="str">
        <f t="shared" ca="1" si="181"/>
        <v/>
      </c>
      <c r="DI44" s="265" t="str">
        <f t="shared" ca="1" si="182"/>
        <v/>
      </c>
      <c r="DJ44" s="265" t="str">
        <f t="shared" ca="1" si="183"/>
        <v/>
      </c>
      <c r="DK44" s="265" t="str">
        <f t="shared" ca="1" si="184"/>
        <v/>
      </c>
      <c r="DL44" s="265" t="str">
        <f t="shared" ca="1" si="185"/>
        <v/>
      </c>
      <c r="DM44" s="265" t="str">
        <f t="shared" ca="1" si="186"/>
        <v/>
      </c>
      <c r="DN44" s="266" t="str">
        <f t="shared" ca="1" si="187"/>
        <v/>
      </c>
      <c r="DP44" s="264" t="str">
        <f t="shared" ca="1" si="188"/>
        <v/>
      </c>
      <c r="DQ44" s="265" t="str">
        <f t="shared" ca="1" si="189"/>
        <v/>
      </c>
      <c r="DR44" s="265" t="str">
        <f t="shared" ca="1" si="190"/>
        <v/>
      </c>
      <c r="DS44" s="265" t="str">
        <f t="shared" ca="1" si="191"/>
        <v/>
      </c>
      <c r="DT44" s="265" t="str">
        <f t="shared" ca="1" si="192"/>
        <v/>
      </c>
      <c r="DU44" s="265" t="str">
        <f t="shared" ca="1" si="193"/>
        <v/>
      </c>
      <c r="DV44" s="265" t="str">
        <f t="shared" ca="1" si="194"/>
        <v/>
      </c>
      <c r="DW44" s="266" t="str">
        <f t="shared" ca="1" si="195"/>
        <v/>
      </c>
    </row>
    <row r="45" spans="2:127" hidden="1" outlineLevel="1" x14ac:dyDescent="0.25">
      <c r="B45" t="str">
        <f t="shared" ca="1" si="85"/>
        <v xml:space="preserve">  </v>
      </c>
      <c r="C45" t="str">
        <f t="shared" ca="1" si="144"/>
        <v/>
      </c>
      <c r="F45" t="str">
        <f t="shared" ca="1" si="106"/>
        <v/>
      </c>
      <c r="G45" t="str">
        <f t="shared" ca="1" si="107"/>
        <v/>
      </c>
      <c r="H45" t="str">
        <f t="shared" ca="1" si="108"/>
        <v/>
      </c>
      <c r="I45" t="str">
        <f t="shared" ca="1" si="109"/>
        <v/>
      </c>
      <c r="K45">
        <f t="shared" ca="1" si="145"/>
        <v>0</v>
      </c>
      <c r="M45">
        <f t="shared" ca="1" si="146"/>
        <v>0</v>
      </c>
      <c r="N45">
        <f t="shared" ca="1" si="147"/>
        <v>0</v>
      </c>
      <c r="O45">
        <f t="shared" ca="1" si="148"/>
        <v>0</v>
      </c>
      <c r="P45">
        <f t="shared" ca="1" si="149"/>
        <v>0</v>
      </c>
      <c r="Q45" t="e">
        <f t="shared" ca="1" si="150"/>
        <v>#VALUE!</v>
      </c>
      <c r="R45" t="e">
        <f t="shared" ca="1" si="151"/>
        <v>#VALUE!</v>
      </c>
      <c r="S45" t="e">
        <f t="shared" ca="1" si="152"/>
        <v>#VALUE!</v>
      </c>
      <c r="T45" t="e">
        <f t="shared" ca="1" si="153"/>
        <v>#VALUE!</v>
      </c>
      <c r="V45">
        <f t="shared" ca="1" si="154"/>
        <v>0</v>
      </c>
      <c r="W45" t="str">
        <f t="shared" ca="1" si="86"/>
        <v/>
      </c>
      <c r="X45" t="str">
        <f t="shared" ca="1" si="110"/>
        <v/>
      </c>
      <c r="Y45" t="str">
        <f t="shared" ca="1" si="87"/>
        <v/>
      </c>
      <c r="Z45" t="str">
        <f t="shared" ca="1" si="88"/>
        <v/>
      </c>
      <c r="AA45" t="str">
        <f t="shared" ca="1" si="111"/>
        <v/>
      </c>
      <c r="AB45" t="str">
        <f t="shared" ca="1" si="89"/>
        <v/>
      </c>
      <c r="AC45" t="str">
        <f t="shared" ca="1" si="90"/>
        <v/>
      </c>
      <c r="AD45" t="str">
        <f t="shared" ca="1" si="112"/>
        <v/>
      </c>
      <c r="AE45" t="str">
        <f t="shared" ca="1" si="91"/>
        <v/>
      </c>
      <c r="AF45" t="str">
        <f t="shared" ca="1" si="92"/>
        <v/>
      </c>
      <c r="AG45" t="str">
        <f t="shared" ca="1" si="113"/>
        <v/>
      </c>
      <c r="AH45" t="str">
        <f t="shared" ca="1" si="93"/>
        <v/>
      </c>
      <c r="AI45" t="str">
        <f t="shared" ca="1" si="94"/>
        <v/>
      </c>
      <c r="AJ45" t="str">
        <f t="shared" ca="1" si="114"/>
        <v/>
      </c>
      <c r="AK45" t="str">
        <f t="shared" ca="1" si="95"/>
        <v/>
      </c>
      <c r="AL45" t="str">
        <f t="shared" ca="1" si="96"/>
        <v/>
      </c>
      <c r="AM45" t="str">
        <f t="shared" ca="1" si="115"/>
        <v/>
      </c>
      <c r="AN45" t="str">
        <f t="shared" ca="1" si="97"/>
        <v/>
      </c>
      <c r="AO45" t="str">
        <f t="shared" ca="1" si="98"/>
        <v/>
      </c>
      <c r="AP45" t="str">
        <f t="shared" ca="1" si="116"/>
        <v/>
      </c>
      <c r="AQ45" t="str">
        <f t="shared" ca="1" si="99"/>
        <v/>
      </c>
      <c r="AR45" t="str">
        <f t="shared" ca="1" si="100"/>
        <v/>
      </c>
      <c r="AS45" t="str">
        <f t="shared" ca="1" si="117"/>
        <v/>
      </c>
      <c r="AT45" t="str">
        <f t="shared" ca="1" si="101"/>
        <v/>
      </c>
      <c r="AU45" t="str">
        <f t="shared" ca="1" si="118"/>
        <v/>
      </c>
      <c r="AV45">
        <f t="shared" ca="1" si="102"/>
        <v>0</v>
      </c>
      <c r="AW45">
        <f t="shared" ca="1" si="140"/>
        <v>0</v>
      </c>
      <c r="AX45">
        <f t="shared" ca="1" si="141"/>
        <v>0</v>
      </c>
      <c r="AY45">
        <f t="shared" ca="1" si="142"/>
        <v>0</v>
      </c>
      <c r="AZ45">
        <f t="shared" ca="1" si="143"/>
        <v>0</v>
      </c>
      <c r="BC45" t="str">
        <f ca="1">IF(BD45="","",COUNTIF($BD$10:BD45,BD45))</f>
        <v/>
      </c>
      <c r="BD45" t="str">
        <f t="shared" ca="1" si="126"/>
        <v/>
      </c>
      <c r="BE45" t="str">
        <f t="shared" ca="1" si="123"/>
        <v/>
      </c>
      <c r="BF45" t="str">
        <f ca="1">IF(BK45="","",COUNTIF($BJ$10:$BJ$99,"&lt;"&amp;BJ45)+COUNTIF($BJ$10:BJ45,"="&amp;BJ45))</f>
        <v/>
      </c>
      <c r="BG45" t="e">
        <f t="shared" ca="1" si="127"/>
        <v>#NUM!</v>
      </c>
      <c r="BH45" t="str">
        <f t="shared" ca="1" si="128"/>
        <v/>
      </c>
      <c r="BI45" t="str">
        <f t="shared" ca="1" si="129"/>
        <v/>
      </c>
      <c r="BJ45" t="str">
        <f t="shared" ca="1" si="124"/>
        <v/>
      </c>
      <c r="BK45" t="str">
        <f ca="1">Lists!AE40</f>
        <v/>
      </c>
      <c r="BL45" s="264" t="str">
        <f t="shared" ca="1" si="125"/>
        <v/>
      </c>
      <c r="BO45" t="str">
        <f t="shared" ca="1" si="197"/>
        <v/>
      </c>
      <c r="BP45" s="264" t="str">
        <f t="shared" ca="1" si="196"/>
        <v/>
      </c>
      <c r="BQ45" s="265" t="str">
        <f t="shared" ca="1" si="155"/>
        <v/>
      </c>
      <c r="BR45" s="265" t="str">
        <f t="shared" ca="1" si="155"/>
        <v/>
      </c>
      <c r="BS45" s="265" t="str">
        <f t="shared" ca="1" si="155"/>
        <v/>
      </c>
      <c r="BT45" s="265" t="str">
        <f t="shared" ca="1" si="155"/>
        <v/>
      </c>
      <c r="BU45" s="265" t="str">
        <f t="shared" ca="1" si="155"/>
        <v/>
      </c>
      <c r="BV45" s="265" t="str">
        <f t="shared" ca="1" si="155"/>
        <v/>
      </c>
      <c r="BW45" s="266" t="str">
        <f t="shared" ca="1" si="155"/>
        <v/>
      </c>
      <c r="BY45" s="264" t="str">
        <f t="shared" ca="1" si="156"/>
        <v/>
      </c>
      <c r="BZ45" s="265" t="str">
        <f t="shared" ca="1" si="157"/>
        <v/>
      </c>
      <c r="CA45" s="265" t="str">
        <f t="shared" ca="1" si="158"/>
        <v/>
      </c>
      <c r="CB45" s="265" t="str">
        <f t="shared" ca="1" si="159"/>
        <v/>
      </c>
      <c r="CC45" s="265" t="str">
        <f t="shared" ca="1" si="160"/>
        <v/>
      </c>
      <c r="CD45" s="265" t="str">
        <f t="shared" ca="1" si="161"/>
        <v/>
      </c>
      <c r="CE45" s="265" t="str">
        <f t="shared" ca="1" si="162"/>
        <v/>
      </c>
      <c r="CF45" s="266" t="str">
        <f t="shared" ca="1" si="163"/>
        <v/>
      </c>
      <c r="CH45" s="264" t="str">
        <f t="shared" ca="1" si="164"/>
        <v/>
      </c>
      <c r="CI45" s="265" t="str">
        <f t="shared" ca="1" si="165"/>
        <v/>
      </c>
      <c r="CJ45" s="265" t="str">
        <f t="shared" ca="1" si="166"/>
        <v/>
      </c>
      <c r="CK45" s="265" t="str">
        <f t="shared" ca="1" si="167"/>
        <v/>
      </c>
      <c r="CL45" s="265" t="str">
        <f t="shared" ca="1" si="168"/>
        <v/>
      </c>
      <c r="CM45" s="265" t="str">
        <f t="shared" ca="1" si="169"/>
        <v/>
      </c>
      <c r="CN45" s="265" t="str">
        <f t="shared" ca="1" si="170"/>
        <v/>
      </c>
      <c r="CO45" s="266" t="str">
        <f t="shared" ca="1" si="171"/>
        <v/>
      </c>
      <c r="CV45" s="264" t="str">
        <f t="shared" ca="1" si="172"/>
        <v/>
      </c>
      <c r="CW45" s="265" t="str">
        <f t="shared" ca="1" si="173"/>
        <v/>
      </c>
      <c r="CX45" s="265" t="str">
        <f t="shared" ca="1" si="174"/>
        <v/>
      </c>
      <c r="CY45" s="265" t="str">
        <f t="shared" ca="1" si="175"/>
        <v/>
      </c>
      <c r="CZ45" s="265" t="str">
        <f t="shared" ca="1" si="176"/>
        <v/>
      </c>
      <c r="DA45" s="265" t="str">
        <f t="shared" ca="1" si="177"/>
        <v/>
      </c>
      <c r="DB45" s="265" t="str">
        <f t="shared" ca="1" si="178"/>
        <v/>
      </c>
      <c r="DC45" s="266" t="str">
        <f t="shared" ca="1" si="179"/>
        <v/>
      </c>
      <c r="DG45" s="264" t="str">
        <f t="shared" ca="1" si="180"/>
        <v/>
      </c>
      <c r="DH45" s="265" t="str">
        <f t="shared" ca="1" si="181"/>
        <v/>
      </c>
      <c r="DI45" s="265" t="str">
        <f t="shared" ca="1" si="182"/>
        <v/>
      </c>
      <c r="DJ45" s="265" t="str">
        <f t="shared" ca="1" si="183"/>
        <v/>
      </c>
      <c r="DK45" s="265" t="str">
        <f t="shared" ca="1" si="184"/>
        <v/>
      </c>
      <c r="DL45" s="265" t="str">
        <f t="shared" ca="1" si="185"/>
        <v/>
      </c>
      <c r="DM45" s="265" t="str">
        <f t="shared" ca="1" si="186"/>
        <v/>
      </c>
      <c r="DN45" s="266" t="str">
        <f t="shared" ca="1" si="187"/>
        <v/>
      </c>
      <c r="DP45" s="264" t="str">
        <f t="shared" ca="1" si="188"/>
        <v/>
      </c>
      <c r="DQ45" s="265" t="str">
        <f t="shared" ca="1" si="189"/>
        <v/>
      </c>
      <c r="DR45" s="265" t="str">
        <f t="shared" ca="1" si="190"/>
        <v/>
      </c>
      <c r="DS45" s="265" t="str">
        <f t="shared" ca="1" si="191"/>
        <v/>
      </c>
      <c r="DT45" s="265" t="str">
        <f t="shared" ca="1" si="192"/>
        <v/>
      </c>
      <c r="DU45" s="265" t="str">
        <f t="shared" ca="1" si="193"/>
        <v/>
      </c>
      <c r="DV45" s="265" t="str">
        <f t="shared" ca="1" si="194"/>
        <v/>
      </c>
      <c r="DW45" s="266" t="str">
        <f t="shared" ca="1" si="195"/>
        <v/>
      </c>
    </row>
    <row r="46" spans="2:127" hidden="1" outlineLevel="1" x14ac:dyDescent="0.25">
      <c r="B46" t="str">
        <f t="shared" ca="1" si="85"/>
        <v xml:space="preserve">  </v>
      </c>
      <c r="C46" t="str">
        <f t="shared" ca="1" si="144"/>
        <v/>
      </c>
      <c r="F46" t="str">
        <f t="shared" ca="1" si="106"/>
        <v/>
      </c>
      <c r="G46" t="str">
        <f t="shared" ca="1" si="107"/>
        <v/>
      </c>
      <c r="H46" t="str">
        <f t="shared" ca="1" si="108"/>
        <v/>
      </c>
      <c r="I46" t="str">
        <f t="shared" ca="1" si="109"/>
        <v/>
      </c>
      <c r="K46">
        <f t="shared" ca="1" si="145"/>
        <v>0</v>
      </c>
      <c r="M46">
        <f t="shared" ca="1" si="146"/>
        <v>0</v>
      </c>
      <c r="N46">
        <f t="shared" ca="1" si="147"/>
        <v>0</v>
      </c>
      <c r="O46">
        <f t="shared" ca="1" si="148"/>
        <v>0</v>
      </c>
      <c r="P46">
        <f t="shared" ca="1" si="149"/>
        <v>0</v>
      </c>
      <c r="Q46" t="e">
        <f t="shared" ca="1" si="150"/>
        <v>#VALUE!</v>
      </c>
      <c r="R46" t="e">
        <f t="shared" ca="1" si="151"/>
        <v>#VALUE!</v>
      </c>
      <c r="S46" t="e">
        <f t="shared" ca="1" si="152"/>
        <v>#VALUE!</v>
      </c>
      <c r="T46" t="e">
        <f t="shared" ca="1" si="153"/>
        <v>#VALUE!</v>
      </c>
      <c r="V46">
        <f t="shared" ca="1" si="154"/>
        <v>0</v>
      </c>
      <c r="W46" t="str">
        <f t="shared" ca="1" si="86"/>
        <v/>
      </c>
      <c r="X46" t="str">
        <f t="shared" ca="1" si="110"/>
        <v/>
      </c>
      <c r="Y46" t="str">
        <f t="shared" ca="1" si="87"/>
        <v/>
      </c>
      <c r="Z46" t="str">
        <f t="shared" ca="1" si="88"/>
        <v/>
      </c>
      <c r="AA46" t="str">
        <f t="shared" ca="1" si="111"/>
        <v/>
      </c>
      <c r="AB46" t="str">
        <f t="shared" ca="1" si="89"/>
        <v/>
      </c>
      <c r="AC46" t="str">
        <f t="shared" ca="1" si="90"/>
        <v/>
      </c>
      <c r="AD46" t="str">
        <f t="shared" ca="1" si="112"/>
        <v/>
      </c>
      <c r="AE46" t="str">
        <f t="shared" ca="1" si="91"/>
        <v/>
      </c>
      <c r="AF46" t="str">
        <f t="shared" ca="1" si="92"/>
        <v/>
      </c>
      <c r="AG46" t="str">
        <f t="shared" ca="1" si="113"/>
        <v/>
      </c>
      <c r="AH46" t="str">
        <f t="shared" ca="1" si="93"/>
        <v/>
      </c>
      <c r="AI46" t="str">
        <f t="shared" ca="1" si="94"/>
        <v/>
      </c>
      <c r="AJ46" t="str">
        <f t="shared" ca="1" si="114"/>
        <v/>
      </c>
      <c r="AK46" t="str">
        <f t="shared" ca="1" si="95"/>
        <v/>
      </c>
      <c r="AL46" t="str">
        <f t="shared" ca="1" si="96"/>
        <v/>
      </c>
      <c r="AM46" t="str">
        <f t="shared" ca="1" si="115"/>
        <v/>
      </c>
      <c r="AN46" t="str">
        <f t="shared" ca="1" si="97"/>
        <v/>
      </c>
      <c r="AO46" t="str">
        <f t="shared" ca="1" si="98"/>
        <v/>
      </c>
      <c r="AP46" t="str">
        <f t="shared" ca="1" si="116"/>
        <v/>
      </c>
      <c r="AQ46" t="str">
        <f t="shared" ca="1" si="99"/>
        <v/>
      </c>
      <c r="AR46" t="str">
        <f t="shared" ca="1" si="100"/>
        <v/>
      </c>
      <c r="AS46" t="str">
        <f t="shared" ca="1" si="117"/>
        <v/>
      </c>
      <c r="AT46" t="str">
        <f t="shared" ca="1" si="101"/>
        <v/>
      </c>
      <c r="AU46" t="str">
        <f t="shared" ca="1" si="118"/>
        <v/>
      </c>
      <c r="AV46">
        <f t="shared" ca="1" si="102"/>
        <v>0</v>
      </c>
      <c r="AW46">
        <f t="shared" ca="1" si="140"/>
        <v>0</v>
      </c>
      <c r="AX46">
        <f t="shared" ca="1" si="141"/>
        <v>0</v>
      </c>
      <c r="AY46">
        <f t="shared" ca="1" si="142"/>
        <v>0</v>
      </c>
      <c r="AZ46">
        <f t="shared" ca="1" si="143"/>
        <v>0</v>
      </c>
      <c r="BC46" t="str">
        <f ca="1">IF(BD46="","",COUNTIF($BD$10:BD46,BD46))</f>
        <v/>
      </c>
      <c r="BD46" t="str">
        <f t="shared" ca="1" si="126"/>
        <v/>
      </c>
      <c r="BE46" t="str">
        <f t="shared" ca="1" si="123"/>
        <v/>
      </c>
      <c r="BF46" t="str">
        <f ca="1">IF(BK46="","",COUNTIF($BJ$10:$BJ$99,"&lt;"&amp;BJ46)+COUNTIF($BJ$10:BJ46,"="&amp;BJ46))</f>
        <v/>
      </c>
      <c r="BG46" t="e">
        <f t="shared" ca="1" si="127"/>
        <v>#NUM!</v>
      </c>
      <c r="BH46" t="str">
        <f t="shared" ca="1" si="128"/>
        <v/>
      </c>
      <c r="BI46" t="str">
        <f t="shared" ca="1" si="129"/>
        <v/>
      </c>
      <c r="BJ46" t="str">
        <f t="shared" ca="1" si="124"/>
        <v/>
      </c>
      <c r="BK46" t="str">
        <f ca="1">Lists!AE41</f>
        <v/>
      </c>
      <c r="BL46" s="264" t="str">
        <f t="shared" ca="1" si="125"/>
        <v/>
      </c>
      <c r="BO46" t="str">
        <f t="shared" ca="1" si="197"/>
        <v/>
      </c>
      <c r="BP46" s="264" t="str">
        <f t="shared" ca="1" si="196"/>
        <v/>
      </c>
      <c r="BQ46" s="265" t="str">
        <f t="shared" ca="1" si="155"/>
        <v/>
      </c>
      <c r="BR46" s="265" t="str">
        <f t="shared" ca="1" si="155"/>
        <v/>
      </c>
      <c r="BS46" s="265" t="str">
        <f t="shared" ca="1" si="155"/>
        <v/>
      </c>
      <c r="BT46" s="265" t="str">
        <f t="shared" ca="1" si="155"/>
        <v/>
      </c>
      <c r="BU46" s="265" t="str">
        <f t="shared" ca="1" si="155"/>
        <v/>
      </c>
      <c r="BV46" s="265" t="str">
        <f t="shared" ca="1" si="155"/>
        <v/>
      </c>
      <c r="BW46" s="266" t="str">
        <f t="shared" ca="1" si="155"/>
        <v/>
      </c>
      <c r="BY46" s="264" t="str">
        <f t="shared" ca="1" si="156"/>
        <v/>
      </c>
      <c r="BZ46" s="265" t="str">
        <f t="shared" ca="1" si="157"/>
        <v/>
      </c>
      <c r="CA46" s="265" t="str">
        <f t="shared" ca="1" si="158"/>
        <v/>
      </c>
      <c r="CB46" s="265" t="str">
        <f t="shared" ca="1" si="159"/>
        <v/>
      </c>
      <c r="CC46" s="265" t="str">
        <f t="shared" ca="1" si="160"/>
        <v/>
      </c>
      <c r="CD46" s="265" t="str">
        <f t="shared" ca="1" si="161"/>
        <v/>
      </c>
      <c r="CE46" s="265" t="str">
        <f t="shared" ca="1" si="162"/>
        <v/>
      </c>
      <c r="CF46" s="266" t="str">
        <f t="shared" ca="1" si="163"/>
        <v/>
      </c>
      <c r="CH46" s="264" t="str">
        <f t="shared" ca="1" si="164"/>
        <v/>
      </c>
      <c r="CI46" s="265" t="str">
        <f t="shared" ca="1" si="165"/>
        <v/>
      </c>
      <c r="CJ46" s="265" t="str">
        <f t="shared" ca="1" si="166"/>
        <v/>
      </c>
      <c r="CK46" s="265" t="str">
        <f t="shared" ca="1" si="167"/>
        <v/>
      </c>
      <c r="CL46" s="265" t="str">
        <f t="shared" ca="1" si="168"/>
        <v/>
      </c>
      <c r="CM46" s="265" t="str">
        <f t="shared" ca="1" si="169"/>
        <v/>
      </c>
      <c r="CN46" s="265" t="str">
        <f t="shared" ca="1" si="170"/>
        <v/>
      </c>
      <c r="CO46" s="266" t="str">
        <f t="shared" ca="1" si="171"/>
        <v/>
      </c>
      <c r="CV46" s="264" t="str">
        <f t="shared" ca="1" si="172"/>
        <v/>
      </c>
      <c r="CW46" s="265" t="str">
        <f t="shared" ca="1" si="173"/>
        <v/>
      </c>
      <c r="CX46" s="265" t="str">
        <f t="shared" ca="1" si="174"/>
        <v/>
      </c>
      <c r="CY46" s="265" t="str">
        <f t="shared" ca="1" si="175"/>
        <v/>
      </c>
      <c r="CZ46" s="265" t="str">
        <f t="shared" ca="1" si="176"/>
        <v/>
      </c>
      <c r="DA46" s="265" t="str">
        <f t="shared" ca="1" si="177"/>
        <v/>
      </c>
      <c r="DB46" s="265" t="str">
        <f t="shared" ca="1" si="178"/>
        <v/>
      </c>
      <c r="DC46" s="266" t="str">
        <f t="shared" ca="1" si="179"/>
        <v/>
      </c>
      <c r="DG46" s="264" t="str">
        <f t="shared" ca="1" si="180"/>
        <v/>
      </c>
      <c r="DH46" s="265" t="str">
        <f t="shared" ca="1" si="181"/>
        <v/>
      </c>
      <c r="DI46" s="265" t="str">
        <f t="shared" ca="1" si="182"/>
        <v/>
      </c>
      <c r="DJ46" s="265" t="str">
        <f t="shared" ca="1" si="183"/>
        <v/>
      </c>
      <c r="DK46" s="265" t="str">
        <f t="shared" ca="1" si="184"/>
        <v/>
      </c>
      <c r="DL46" s="265" t="str">
        <f t="shared" ca="1" si="185"/>
        <v/>
      </c>
      <c r="DM46" s="265" t="str">
        <f t="shared" ca="1" si="186"/>
        <v/>
      </c>
      <c r="DN46" s="266" t="str">
        <f t="shared" ca="1" si="187"/>
        <v/>
      </c>
      <c r="DP46" s="264" t="str">
        <f t="shared" ca="1" si="188"/>
        <v/>
      </c>
      <c r="DQ46" s="265" t="str">
        <f t="shared" ca="1" si="189"/>
        <v/>
      </c>
      <c r="DR46" s="265" t="str">
        <f t="shared" ca="1" si="190"/>
        <v/>
      </c>
      <c r="DS46" s="265" t="str">
        <f t="shared" ca="1" si="191"/>
        <v/>
      </c>
      <c r="DT46" s="265" t="str">
        <f t="shared" ca="1" si="192"/>
        <v/>
      </c>
      <c r="DU46" s="265" t="str">
        <f t="shared" ca="1" si="193"/>
        <v/>
      </c>
      <c r="DV46" s="265" t="str">
        <f t="shared" ca="1" si="194"/>
        <v/>
      </c>
      <c r="DW46" s="266" t="str">
        <f t="shared" ca="1" si="195"/>
        <v/>
      </c>
    </row>
    <row r="47" spans="2:127" hidden="1" outlineLevel="1" x14ac:dyDescent="0.25">
      <c r="B47" t="str">
        <f t="shared" ca="1" si="85"/>
        <v xml:space="preserve">  </v>
      </c>
      <c r="C47" t="str">
        <f t="shared" ca="1" si="144"/>
        <v/>
      </c>
      <c r="F47" t="str">
        <f t="shared" ca="1" si="106"/>
        <v/>
      </c>
      <c r="G47" t="str">
        <f t="shared" ca="1" si="107"/>
        <v/>
      </c>
      <c r="H47" t="str">
        <f t="shared" ca="1" si="108"/>
        <v/>
      </c>
      <c r="I47" t="str">
        <f t="shared" ca="1" si="109"/>
        <v/>
      </c>
      <c r="K47">
        <f t="shared" ca="1" si="145"/>
        <v>0</v>
      </c>
      <c r="M47">
        <f t="shared" ca="1" si="146"/>
        <v>0</v>
      </c>
      <c r="N47">
        <f t="shared" ca="1" si="147"/>
        <v>0</v>
      </c>
      <c r="O47">
        <f t="shared" ca="1" si="148"/>
        <v>0</v>
      </c>
      <c r="P47">
        <f t="shared" ca="1" si="149"/>
        <v>0</v>
      </c>
      <c r="Q47" t="e">
        <f t="shared" ca="1" si="150"/>
        <v>#VALUE!</v>
      </c>
      <c r="R47" t="e">
        <f t="shared" ca="1" si="151"/>
        <v>#VALUE!</v>
      </c>
      <c r="S47" t="e">
        <f t="shared" ca="1" si="152"/>
        <v>#VALUE!</v>
      </c>
      <c r="T47" t="e">
        <f t="shared" ca="1" si="153"/>
        <v>#VALUE!</v>
      </c>
      <c r="V47">
        <f t="shared" ca="1" si="154"/>
        <v>0</v>
      </c>
      <c r="W47" t="str">
        <f t="shared" ca="1" si="86"/>
        <v/>
      </c>
      <c r="X47" t="str">
        <f t="shared" ca="1" si="110"/>
        <v/>
      </c>
      <c r="Y47" t="str">
        <f t="shared" ca="1" si="87"/>
        <v/>
      </c>
      <c r="Z47" t="str">
        <f t="shared" ca="1" si="88"/>
        <v/>
      </c>
      <c r="AA47" t="str">
        <f t="shared" ca="1" si="111"/>
        <v/>
      </c>
      <c r="AB47" t="str">
        <f t="shared" ca="1" si="89"/>
        <v/>
      </c>
      <c r="AC47" t="str">
        <f t="shared" ca="1" si="90"/>
        <v/>
      </c>
      <c r="AD47" t="str">
        <f t="shared" ca="1" si="112"/>
        <v/>
      </c>
      <c r="AE47" t="str">
        <f t="shared" ca="1" si="91"/>
        <v/>
      </c>
      <c r="AF47" t="str">
        <f t="shared" ca="1" si="92"/>
        <v/>
      </c>
      <c r="AG47" t="str">
        <f t="shared" ca="1" si="113"/>
        <v/>
      </c>
      <c r="AH47" t="str">
        <f t="shared" ca="1" si="93"/>
        <v/>
      </c>
      <c r="AI47" t="str">
        <f t="shared" ca="1" si="94"/>
        <v/>
      </c>
      <c r="AJ47" t="str">
        <f t="shared" ca="1" si="114"/>
        <v/>
      </c>
      <c r="AK47" t="str">
        <f t="shared" ca="1" si="95"/>
        <v/>
      </c>
      <c r="AL47" t="str">
        <f t="shared" ca="1" si="96"/>
        <v/>
      </c>
      <c r="AM47" t="str">
        <f t="shared" ca="1" si="115"/>
        <v/>
      </c>
      <c r="AN47" t="str">
        <f t="shared" ca="1" si="97"/>
        <v/>
      </c>
      <c r="AO47" t="str">
        <f t="shared" ca="1" si="98"/>
        <v/>
      </c>
      <c r="AP47" t="str">
        <f t="shared" ca="1" si="116"/>
        <v/>
      </c>
      <c r="AQ47" t="str">
        <f t="shared" ca="1" si="99"/>
        <v/>
      </c>
      <c r="AR47" t="str">
        <f t="shared" ca="1" si="100"/>
        <v/>
      </c>
      <c r="AS47" t="str">
        <f t="shared" ca="1" si="117"/>
        <v/>
      </c>
      <c r="AT47" t="str">
        <f t="shared" ca="1" si="101"/>
        <v/>
      </c>
      <c r="AU47" t="str">
        <f t="shared" ca="1" si="118"/>
        <v/>
      </c>
      <c r="AV47">
        <f t="shared" ca="1" si="102"/>
        <v>0</v>
      </c>
      <c r="AW47">
        <f t="shared" ca="1" si="140"/>
        <v>0</v>
      </c>
      <c r="AX47">
        <f t="shared" ca="1" si="141"/>
        <v>0</v>
      </c>
      <c r="AY47">
        <f t="shared" ca="1" si="142"/>
        <v>0</v>
      </c>
      <c r="AZ47">
        <f t="shared" ca="1" si="143"/>
        <v>0</v>
      </c>
      <c r="BC47" t="str">
        <f ca="1">IF(BD47="","",COUNTIF($BD$10:BD47,BD47))</f>
        <v/>
      </c>
      <c r="BD47" t="str">
        <f t="shared" ca="1" si="126"/>
        <v/>
      </c>
      <c r="BE47" t="str">
        <f t="shared" ca="1" si="123"/>
        <v/>
      </c>
      <c r="BF47" t="str">
        <f ca="1">IF(BK47="","",COUNTIF($BJ$10:$BJ$99,"&lt;"&amp;BJ47)+COUNTIF($BJ$10:BJ47,"="&amp;BJ47))</f>
        <v/>
      </c>
      <c r="BG47" t="e">
        <f t="shared" ca="1" si="127"/>
        <v>#NUM!</v>
      </c>
      <c r="BH47" t="str">
        <f t="shared" ca="1" si="128"/>
        <v/>
      </c>
      <c r="BI47" t="str">
        <f t="shared" ca="1" si="129"/>
        <v/>
      </c>
      <c r="BJ47" t="str">
        <f t="shared" ca="1" si="124"/>
        <v/>
      </c>
      <c r="BK47" t="str">
        <f ca="1">Lists!AE42</f>
        <v/>
      </c>
      <c r="BL47" s="264" t="str">
        <f t="shared" ca="1" si="125"/>
        <v/>
      </c>
      <c r="BO47" t="str">
        <f t="shared" ca="1" si="197"/>
        <v/>
      </c>
      <c r="BP47" s="264" t="str">
        <f t="shared" ca="1" si="196"/>
        <v/>
      </c>
      <c r="BQ47" s="265" t="str">
        <f t="shared" ca="1" si="155"/>
        <v/>
      </c>
      <c r="BR47" s="265" t="str">
        <f t="shared" ca="1" si="155"/>
        <v/>
      </c>
      <c r="BS47" s="265" t="str">
        <f t="shared" ca="1" si="155"/>
        <v/>
      </c>
      <c r="BT47" s="265" t="str">
        <f t="shared" ca="1" si="155"/>
        <v/>
      </c>
      <c r="BU47" s="265" t="str">
        <f t="shared" ca="1" si="155"/>
        <v/>
      </c>
      <c r="BV47" s="265" t="str">
        <f t="shared" ca="1" si="155"/>
        <v/>
      </c>
      <c r="BW47" s="266" t="str">
        <f t="shared" ca="1" si="155"/>
        <v/>
      </c>
      <c r="BY47" s="264" t="str">
        <f t="shared" ca="1" si="156"/>
        <v/>
      </c>
      <c r="BZ47" s="265" t="str">
        <f t="shared" ca="1" si="157"/>
        <v/>
      </c>
      <c r="CA47" s="265" t="str">
        <f t="shared" ca="1" si="158"/>
        <v/>
      </c>
      <c r="CB47" s="265" t="str">
        <f t="shared" ca="1" si="159"/>
        <v/>
      </c>
      <c r="CC47" s="265" t="str">
        <f t="shared" ca="1" si="160"/>
        <v/>
      </c>
      <c r="CD47" s="265" t="str">
        <f t="shared" ca="1" si="161"/>
        <v/>
      </c>
      <c r="CE47" s="265" t="str">
        <f t="shared" ca="1" si="162"/>
        <v/>
      </c>
      <c r="CF47" s="266" t="str">
        <f t="shared" ca="1" si="163"/>
        <v/>
      </c>
      <c r="CH47" s="264" t="str">
        <f t="shared" ca="1" si="164"/>
        <v/>
      </c>
      <c r="CI47" s="265" t="str">
        <f t="shared" ca="1" si="165"/>
        <v/>
      </c>
      <c r="CJ47" s="265" t="str">
        <f t="shared" ca="1" si="166"/>
        <v/>
      </c>
      <c r="CK47" s="265" t="str">
        <f t="shared" ca="1" si="167"/>
        <v/>
      </c>
      <c r="CL47" s="265" t="str">
        <f t="shared" ca="1" si="168"/>
        <v/>
      </c>
      <c r="CM47" s="265" t="str">
        <f t="shared" ca="1" si="169"/>
        <v/>
      </c>
      <c r="CN47" s="265" t="str">
        <f t="shared" ca="1" si="170"/>
        <v/>
      </c>
      <c r="CO47" s="266" t="str">
        <f t="shared" ca="1" si="171"/>
        <v/>
      </c>
      <c r="CV47" s="264" t="str">
        <f t="shared" ca="1" si="172"/>
        <v/>
      </c>
      <c r="CW47" s="265" t="str">
        <f t="shared" ca="1" si="173"/>
        <v/>
      </c>
      <c r="CX47" s="265" t="str">
        <f t="shared" ca="1" si="174"/>
        <v/>
      </c>
      <c r="CY47" s="265" t="str">
        <f t="shared" ca="1" si="175"/>
        <v/>
      </c>
      <c r="CZ47" s="265" t="str">
        <f t="shared" ca="1" si="176"/>
        <v/>
      </c>
      <c r="DA47" s="265" t="str">
        <f t="shared" ca="1" si="177"/>
        <v/>
      </c>
      <c r="DB47" s="265" t="str">
        <f t="shared" ca="1" si="178"/>
        <v/>
      </c>
      <c r="DC47" s="266" t="str">
        <f t="shared" ca="1" si="179"/>
        <v/>
      </c>
      <c r="DG47" s="264" t="str">
        <f t="shared" ca="1" si="180"/>
        <v/>
      </c>
      <c r="DH47" s="265" t="str">
        <f t="shared" ca="1" si="181"/>
        <v/>
      </c>
      <c r="DI47" s="265" t="str">
        <f t="shared" ca="1" si="182"/>
        <v/>
      </c>
      <c r="DJ47" s="265" t="str">
        <f t="shared" ca="1" si="183"/>
        <v/>
      </c>
      <c r="DK47" s="265" t="str">
        <f t="shared" ca="1" si="184"/>
        <v/>
      </c>
      <c r="DL47" s="265" t="str">
        <f t="shared" ca="1" si="185"/>
        <v/>
      </c>
      <c r="DM47" s="265" t="str">
        <f t="shared" ca="1" si="186"/>
        <v/>
      </c>
      <c r="DN47" s="266" t="str">
        <f t="shared" ca="1" si="187"/>
        <v/>
      </c>
      <c r="DP47" s="264" t="str">
        <f t="shared" ca="1" si="188"/>
        <v/>
      </c>
      <c r="DQ47" s="265" t="str">
        <f t="shared" ca="1" si="189"/>
        <v/>
      </c>
      <c r="DR47" s="265" t="str">
        <f t="shared" ca="1" si="190"/>
        <v/>
      </c>
      <c r="DS47" s="265" t="str">
        <f t="shared" ca="1" si="191"/>
        <v/>
      </c>
      <c r="DT47" s="265" t="str">
        <f t="shared" ca="1" si="192"/>
        <v/>
      </c>
      <c r="DU47" s="265" t="str">
        <f t="shared" ca="1" si="193"/>
        <v/>
      </c>
      <c r="DV47" s="265" t="str">
        <f t="shared" ca="1" si="194"/>
        <v/>
      </c>
      <c r="DW47" s="266" t="str">
        <f t="shared" ca="1" si="195"/>
        <v/>
      </c>
    </row>
    <row r="48" spans="2:127" hidden="1" outlineLevel="1" x14ac:dyDescent="0.25">
      <c r="B48" t="str">
        <f t="shared" ca="1" si="85"/>
        <v xml:space="preserve">  </v>
      </c>
      <c r="C48" t="str">
        <f t="shared" ca="1" si="144"/>
        <v/>
      </c>
      <c r="F48" t="str">
        <f t="shared" ca="1" si="106"/>
        <v/>
      </c>
      <c r="G48" t="str">
        <f t="shared" ca="1" si="107"/>
        <v/>
      </c>
      <c r="H48" t="str">
        <f t="shared" ca="1" si="108"/>
        <v/>
      </c>
      <c r="I48" t="str">
        <f t="shared" ca="1" si="109"/>
        <v/>
      </c>
      <c r="K48">
        <f t="shared" ca="1" si="145"/>
        <v>0</v>
      </c>
      <c r="M48">
        <f t="shared" ca="1" si="146"/>
        <v>0</v>
      </c>
      <c r="N48">
        <f t="shared" ca="1" si="147"/>
        <v>0</v>
      </c>
      <c r="O48">
        <f t="shared" ca="1" si="148"/>
        <v>0</v>
      </c>
      <c r="P48">
        <f t="shared" ca="1" si="149"/>
        <v>0</v>
      </c>
      <c r="Q48" t="e">
        <f t="shared" ca="1" si="150"/>
        <v>#VALUE!</v>
      </c>
      <c r="R48" t="e">
        <f t="shared" ca="1" si="151"/>
        <v>#VALUE!</v>
      </c>
      <c r="S48" t="e">
        <f t="shared" ca="1" si="152"/>
        <v>#VALUE!</v>
      </c>
      <c r="T48" t="e">
        <f t="shared" ca="1" si="153"/>
        <v>#VALUE!</v>
      </c>
      <c r="V48">
        <f t="shared" ca="1" si="154"/>
        <v>0</v>
      </c>
      <c r="W48" t="str">
        <f t="shared" ca="1" si="86"/>
        <v/>
      </c>
      <c r="X48" t="str">
        <f t="shared" ca="1" si="110"/>
        <v/>
      </c>
      <c r="Y48" t="str">
        <f t="shared" ca="1" si="87"/>
        <v/>
      </c>
      <c r="Z48" t="str">
        <f t="shared" ca="1" si="88"/>
        <v/>
      </c>
      <c r="AA48" t="str">
        <f t="shared" ca="1" si="111"/>
        <v/>
      </c>
      <c r="AB48" t="str">
        <f t="shared" ca="1" si="89"/>
        <v/>
      </c>
      <c r="AC48" t="str">
        <f t="shared" ca="1" si="90"/>
        <v/>
      </c>
      <c r="AD48" t="str">
        <f t="shared" ca="1" si="112"/>
        <v/>
      </c>
      <c r="AE48" t="str">
        <f t="shared" ca="1" si="91"/>
        <v/>
      </c>
      <c r="AF48" t="str">
        <f t="shared" ca="1" si="92"/>
        <v/>
      </c>
      <c r="AG48" t="str">
        <f t="shared" ca="1" si="113"/>
        <v/>
      </c>
      <c r="AH48" t="str">
        <f t="shared" ca="1" si="93"/>
        <v/>
      </c>
      <c r="AI48" t="str">
        <f t="shared" ca="1" si="94"/>
        <v/>
      </c>
      <c r="AJ48" t="str">
        <f t="shared" ca="1" si="114"/>
        <v/>
      </c>
      <c r="AK48" t="str">
        <f t="shared" ca="1" si="95"/>
        <v/>
      </c>
      <c r="AL48" t="str">
        <f t="shared" ca="1" si="96"/>
        <v/>
      </c>
      <c r="AM48" t="str">
        <f t="shared" ca="1" si="115"/>
        <v/>
      </c>
      <c r="AN48" t="str">
        <f t="shared" ca="1" si="97"/>
        <v/>
      </c>
      <c r="AO48" t="str">
        <f t="shared" ca="1" si="98"/>
        <v/>
      </c>
      <c r="AP48" t="str">
        <f t="shared" ca="1" si="116"/>
        <v/>
      </c>
      <c r="AQ48" t="str">
        <f t="shared" ca="1" si="99"/>
        <v/>
      </c>
      <c r="AR48" t="str">
        <f t="shared" ca="1" si="100"/>
        <v/>
      </c>
      <c r="AS48" t="str">
        <f t="shared" ca="1" si="117"/>
        <v/>
      </c>
      <c r="AT48" t="str">
        <f t="shared" ca="1" si="101"/>
        <v/>
      </c>
      <c r="AU48" t="str">
        <f t="shared" ca="1" si="118"/>
        <v/>
      </c>
      <c r="AV48">
        <f t="shared" ca="1" si="102"/>
        <v>0</v>
      </c>
      <c r="AW48">
        <f t="shared" ca="1" si="140"/>
        <v>0</v>
      </c>
      <c r="AX48">
        <f t="shared" ca="1" si="141"/>
        <v>0</v>
      </c>
      <c r="AY48">
        <f t="shared" ca="1" si="142"/>
        <v>0</v>
      </c>
      <c r="AZ48">
        <f t="shared" ca="1" si="143"/>
        <v>0</v>
      </c>
      <c r="BC48" t="str">
        <f ca="1">IF(BD48="","",COUNTIF($BD$10:BD48,BD48))</f>
        <v/>
      </c>
      <c r="BD48" t="str">
        <f t="shared" ca="1" si="126"/>
        <v/>
      </c>
      <c r="BE48" t="str">
        <f t="shared" ref="BE48:BE79" ca="1" si="198">IF(ISERROR(LEFT(OFFSET(списокН,BL48-1,-2),2)),"",LEFT(OFFSET(списокН,BL48-1,-2),2))</f>
        <v/>
      </c>
      <c r="BF48" t="str">
        <f ca="1">IF(BK48="","",COUNTIF($BJ$10:$BJ$99,"&lt;"&amp;BJ48)+COUNTIF($BJ$10:BJ48,"="&amp;BJ48))</f>
        <v/>
      </c>
      <c r="BG48" t="e">
        <f t="shared" ca="1" si="127"/>
        <v>#NUM!</v>
      </c>
      <c r="BH48" t="str">
        <f t="shared" ca="1" si="128"/>
        <v/>
      </c>
      <c r="BI48" t="str">
        <f t="shared" ca="1" si="129"/>
        <v/>
      </c>
      <c r="BJ48" t="str">
        <f t="shared" ref="BJ48:BJ79" ca="1" si="199">IF(ISERROR(SEARCH("ВК  / *",OFFSET(списокН,BL48-1,-2))),IF(BK48="","",2),3)</f>
        <v/>
      </c>
      <c r="BK48" t="str">
        <f ca="1">Lists!AE43</f>
        <v/>
      </c>
      <c r="BL48" s="264" t="str">
        <f t="shared" ref="BL48:BL79" ca="1" si="200">IF(BK48="","",MATCH(BK48,список,0))</f>
        <v/>
      </c>
      <c r="BO48" t="str">
        <f t="shared" ca="1" si="197"/>
        <v/>
      </c>
      <c r="BP48" s="264" t="str">
        <f t="shared" ca="1" si="196"/>
        <v/>
      </c>
      <c r="BQ48" s="265" t="str">
        <f t="shared" ca="1" si="155"/>
        <v/>
      </c>
      <c r="BR48" s="265" t="str">
        <f t="shared" ca="1" si="155"/>
        <v/>
      </c>
      <c r="BS48" s="265" t="str">
        <f t="shared" ca="1" si="155"/>
        <v/>
      </c>
      <c r="BT48" s="265" t="str">
        <f t="shared" ca="1" si="155"/>
        <v/>
      </c>
      <c r="BU48" s="265" t="str">
        <f t="shared" ca="1" si="155"/>
        <v/>
      </c>
      <c r="BV48" s="265" t="str">
        <f t="shared" ca="1" si="155"/>
        <v/>
      </c>
      <c r="BW48" s="266" t="str">
        <f t="shared" ca="1" si="155"/>
        <v/>
      </c>
      <c r="BY48" s="264" t="str">
        <f t="shared" ca="1" si="156"/>
        <v/>
      </c>
      <c r="BZ48" s="265" t="str">
        <f t="shared" ca="1" si="157"/>
        <v/>
      </c>
      <c r="CA48" s="265" t="str">
        <f t="shared" ca="1" si="158"/>
        <v/>
      </c>
      <c r="CB48" s="265" t="str">
        <f t="shared" ca="1" si="159"/>
        <v/>
      </c>
      <c r="CC48" s="265" t="str">
        <f t="shared" ca="1" si="160"/>
        <v/>
      </c>
      <c r="CD48" s="265" t="str">
        <f t="shared" ca="1" si="161"/>
        <v/>
      </c>
      <c r="CE48" s="265" t="str">
        <f t="shared" ca="1" si="162"/>
        <v/>
      </c>
      <c r="CF48" s="266" t="str">
        <f t="shared" ca="1" si="163"/>
        <v/>
      </c>
      <c r="CH48" s="264" t="str">
        <f t="shared" ca="1" si="164"/>
        <v/>
      </c>
      <c r="CI48" s="265" t="str">
        <f t="shared" ca="1" si="165"/>
        <v/>
      </c>
      <c r="CJ48" s="265" t="str">
        <f t="shared" ca="1" si="166"/>
        <v/>
      </c>
      <c r="CK48" s="265" t="str">
        <f t="shared" ca="1" si="167"/>
        <v/>
      </c>
      <c r="CL48" s="265" t="str">
        <f t="shared" ca="1" si="168"/>
        <v/>
      </c>
      <c r="CM48" s="265" t="str">
        <f t="shared" ca="1" si="169"/>
        <v/>
      </c>
      <c r="CN48" s="265" t="str">
        <f t="shared" ca="1" si="170"/>
        <v/>
      </c>
      <c r="CO48" s="266" t="str">
        <f t="shared" ca="1" si="171"/>
        <v/>
      </c>
      <c r="CV48" s="264" t="str">
        <f t="shared" ca="1" si="172"/>
        <v/>
      </c>
      <c r="CW48" s="265" t="str">
        <f t="shared" ca="1" si="173"/>
        <v/>
      </c>
      <c r="CX48" s="265" t="str">
        <f t="shared" ca="1" si="174"/>
        <v/>
      </c>
      <c r="CY48" s="265" t="str">
        <f t="shared" ca="1" si="175"/>
        <v/>
      </c>
      <c r="CZ48" s="265" t="str">
        <f t="shared" ca="1" si="176"/>
        <v/>
      </c>
      <c r="DA48" s="265" t="str">
        <f t="shared" ca="1" si="177"/>
        <v/>
      </c>
      <c r="DB48" s="265" t="str">
        <f t="shared" ca="1" si="178"/>
        <v/>
      </c>
      <c r="DC48" s="266" t="str">
        <f t="shared" ca="1" si="179"/>
        <v/>
      </c>
      <c r="DG48" s="264" t="str">
        <f t="shared" ca="1" si="180"/>
        <v/>
      </c>
      <c r="DH48" s="265" t="str">
        <f t="shared" ca="1" si="181"/>
        <v/>
      </c>
      <c r="DI48" s="265" t="str">
        <f t="shared" ca="1" si="182"/>
        <v/>
      </c>
      <c r="DJ48" s="265" t="str">
        <f t="shared" ca="1" si="183"/>
        <v/>
      </c>
      <c r="DK48" s="265" t="str">
        <f t="shared" ca="1" si="184"/>
        <v/>
      </c>
      <c r="DL48" s="265" t="str">
        <f t="shared" ca="1" si="185"/>
        <v/>
      </c>
      <c r="DM48" s="265" t="str">
        <f t="shared" ca="1" si="186"/>
        <v/>
      </c>
      <c r="DN48" s="266" t="str">
        <f t="shared" ca="1" si="187"/>
        <v/>
      </c>
      <c r="DP48" s="264" t="str">
        <f t="shared" ca="1" si="188"/>
        <v/>
      </c>
      <c r="DQ48" s="265" t="str">
        <f t="shared" ca="1" si="189"/>
        <v/>
      </c>
      <c r="DR48" s="265" t="str">
        <f t="shared" ca="1" si="190"/>
        <v/>
      </c>
      <c r="DS48" s="265" t="str">
        <f t="shared" ca="1" si="191"/>
        <v/>
      </c>
      <c r="DT48" s="265" t="str">
        <f t="shared" ca="1" si="192"/>
        <v/>
      </c>
      <c r="DU48" s="265" t="str">
        <f t="shared" ca="1" si="193"/>
        <v/>
      </c>
      <c r="DV48" s="265" t="str">
        <f t="shared" ca="1" si="194"/>
        <v/>
      </c>
      <c r="DW48" s="266" t="str">
        <f t="shared" ca="1" si="195"/>
        <v/>
      </c>
    </row>
    <row r="49" spans="2:127" hidden="1" outlineLevel="1" x14ac:dyDescent="0.25">
      <c r="B49" t="str">
        <f t="shared" ca="1" si="85"/>
        <v xml:space="preserve">  </v>
      </c>
      <c r="C49" t="str">
        <f t="shared" ca="1" si="144"/>
        <v/>
      </c>
      <c r="F49" t="str">
        <f t="shared" ca="1" si="106"/>
        <v/>
      </c>
      <c r="G49" t="str">
        <f t="shared" ca="1" si="107"/>
        <v/>
      </c>
      <c r="H49" t="str">
        <f t="shared" ca="1" si="108"/>
        <v/>
      </c>
      <c r="I49" t="str">
        <f t="shared" ca="1" si="109"/>
        <v/>
      </c>
      <c r="K49">
        <f t="shared" ca="1" si="145"/>
        <v>0</v>
      </c>
      <c r="M49">
        <f t="shared" ca="1" si="146"/>
        <v>0</v>
      </c>
      <c r="N49">
        <f t="shared" ca="1" si="147"/>
        <v>0</v>
      </c>
      <c r="O49">
        <f t="shared" ca="1" si="148"/>
        <v>0</v>
      </c>
      <c r="P49">
        <f t="shared" ca="1" si="149"/>
        <v>0</v>
      </c>
      <c r="Q49" t="e">
        <f t="shared" ca="1" si="150"/>
        <v>#VALUE!</v>
      </c>
      <c r="R49" t="e">
        <f t="shared" ca="1" si="151"/>
        <v>#VALUE!</v>
      </c>
      <c r="S49" t="e">
        <f t="shared" ca="1" si="152"/>
        <v>#VALUE!</v>
      </c>
      <c r="T49" t="e">
        <f t="shared" ca="1" si="153"/>
        <v>#VALUE!</v>
      </c>
      <c r="V49">
        <f t="shared" ca="1" si="154"/>
        <v>0</v>
      </c>
      <c r="W49" t="str">
        <f t="shared" ca="1" si="86"/>
        <v/>
      </c>
      <c r="X49" t="str">
        <f t="shared" ca="1" si="110"/>
        <v/>
      </c>
      <c r="Y49" t="str">
        <f t="shared" ca="1" si="87"/>
        <v/>
      </c>
      <c r="Z49" t="str">
        <f t="shared" ca="1" si="88"/>
        <v/>
      </c>
      <c r="AA49" t="str">
        <f t="shared" ca="1" si="111"/>
        <v/>
      </c>
      <c r="AB49" t="str">
        <f t="shared" ca="1" si="89"/>
        <v/>
      </c>
      <c r="AC49" t="str">
        <f t="shared" ca="1" si="90"/>
        <v/>
      </c>
      <c r="AD49" t="str">
        <f t="shared" ca="1" si="112"/>
        <v/>
      </c>
      <c r="AE49" t="str">
        <f t="shared" ca="1" si="91"/>
        <v/>
      </c>
      <c r="AF49" t="str">
        <f t="shared" ca="1" si="92"/>
        <v/>
      </c>
      <c r="AG49" t="str">
        <f t="shared" ca="1" si="113"/>
        <v/>
      </c>
      <c r="AH49" t="str">
        <f t="shared" ca="1" si="93"/>
        <v/>
      </c>
      <c r="AI49" t="str">
        <f t="shared" ca="1" si="94"/>
        <v/>
      </c>
      <c r="AJ49" t="str">
        <f t="shared" ca="1" si="114"/>
        <v/>
      </c>
      <c r="AK49" t="str">
        <f t="shared" ca="1" si="95"/>
        <v/>
      </c>
      <c r="AL49" t="str">
        <f t="shared" ca="1" si="96"/>
        <v/>
      </c>
      <c r="AM49" t="str">
        <f t="shared" ca="1" si="115"/>
        <v/>
      </c>
      <c r="AN49" t="str">
        <f t="shared" ca="1" si="97"/>
        <v/>
      </c>
      <c r="AO49" t="str">
        <f t="shared" ca="1" si="98"/>
        <v/>
      </c>
      <c r="AP49" t="str">
        <f t="shared" ca="1" si="116"/>
        <v/>
      </c>
      <c r="AQ49" t="str">
        <f t="shared" ca="1" si="99"/>
        <v/>
      </c>
      <c r="AR49" t="str">
        <f t="shared" ca="1" si="100"/>
        <v/>
      </c>
      <c r="AS49" t="str">
        <f t="shared" ca="1" si="117"/>
        <v/>
      </c>
      <c r="AT49" t="str">
        <f t="shared" ca="1" si="101"/>
        <v/>
      </c>
      <c r="AU49" t="str">
        <f t="shared" ca="1" si="118"/>
        <v/>
      </c>
      <c r="AV49">
        <f t="shared" ca="1" si="102"/>
        <v>0</v>
      </c>
      <c r="AW49">
        <f t="shared" ca="1" si="140"/>
        <v>0</v>
      </c>
      <c r="AX49">
        <f t="shared" ca="1" si="141"/>
        <v>0</v>
      </c>
      <c r="AY49">
        <f t="shared" ca="1" si="142"/>
        <v>0</v>
      </c>
      <c r="AZ49">
        <f t="shared" ca="1" si="143"/>
        <v>0</v>
      </c>
      <c r="BC49" t="str">
        <f ca="1">IF(BD49="","",COUNTIF($BD$10:BD49,BD49))</f>
        <v/>
      </c>
      <c r="BD49" t="str">
        <f t="shared" ca="1" si="126"/>
        <v/>
      </c>
      <c r="BE49" t="str">
        <f t="shared" ca="1" si="198"/>
        <v/>
      </c>
      <c r="BF49" t="str">
        <f ca="1">IF(BK49="","",COUNTIF($BJ$10:$BJ$99,"&lt;"&amp;BJ49)+COUNTIF($BJ$10:BJ49,"="&amp;BJ49))</f>
        <v/>
      </c>
      <c r="BG49" t="e">
        <f t="shared" ca="1" si="127"/>
        <v>#NUM!</v>
      </c>
      <c r="BH49" t="str">
        <f t="shared" ca="1" si="128"/>
        <v/>
      </c>
      <c r="BI49" t="str">
        <f t="shared" ca="1" si="129"/>
        <v/>
      </c>
      <c r="BJ49" t="str">
        <f t="shared" ca="1" si="199"/>
        <v/>
      </c>
      <c r="BK49" t="str">
        <f ca="1">Lists!AE44</f>
        <v/>
      </c>
      <c r="BL49" s="264" t="str">
        <f t="shared" ca="1" si="200"/>
        <v/>
      </c>
      <c r="BO49" t="str">
        <f t="shared" ca="1" si="197"/>
        <v/>
      </c>
      <c r="BP49" s="264" t="str">
        <f t="shared" ca="1" si="196"/>
        <v/>
      </c>
      <c r="BQ49" s="265" t="str">
        <f t="shared" ca="1" si="155"/>
        <v/>
      </c>
      <c r="BR49" s="265" t="str">
        <f t="shared" ca="1" si="155"/>
        <v/>
      </c>
      <c r="BS49" s="265" t="str">
        <f t="shared" ca="1" si="155"/>
        <v/>
      </c>
      <c r="BT49" s="265" t="str">
        <f t="shared" ca="1" si="155"/>
        <v/>
      </c>
      <c r="BU49" s="265" t="str">
        <f t="shared" ca="1" si="155"/>
        <v/>
      </c>
      <c r="BV49" s="265" t="str">
        <f t="shared" ca="1" si="155"/>
        <v/>
      </c>
      <c r="BW49" s="266" t="str">
        <f t="shared" ca="1" si="155"/>
        <v/>
      </c>
      <c r="BY49" s="264" t="str">
        <f t="shared" ca="1" si="156"/>
        <v/>
      </c>
      <c r="BZ49" s="265" t="str">
        <f t="shared" ca="1" si="157"/>
        <v/>
      </c>
      <c r="CA49" s="265" t="str">
        <f t="shared" ca="1" si="158"/>
        <v/>
      </c>
      <c r="CB49" s="265" t="str">
        <f t="shared" ca="1" si="159"/>
        <v/>
      </c>
      <c r="CC49" s="265" t="str">
        <f t="shared" ca="1" si="160"/>
        <v/>
      </c>
      <c r="CD49" s="265" t="str">
        <f t="shared" ca="1" si="161"/>
        <v/>
      </c>
      <c r="CE49" s="265" t="str">
        <f t="shared" ca="1" si="162"/>
        <v/>
      </c>
      <c r="CF49" s="266" t="str">
        <f t="shared" ca="1" si="163"/>
        <v/>
      </c>
      <c r="CH49" s="264" t="str">
        <f t="shared" ca="1" si="164"/>
        <v/>
      </c>
      <c r="CI49" s="265" t="str">
        <f t="shared" ca="1" si="165"/>
        <v/>
      </c>
      <c r="CJ49" s="265" t="str">
        <f t="shared" ca="1" si="166"/>
        <v/>
      </c>
      <c r="CK49" s="265" t="str">
        <f t="shared" ca="1" si="167"/>
        <v/>
      </c>
      <c r="CL49" s="265" t="str">
        <f t="shared" ca="1" si="168"/>
        <v/>
      </c>
      <c r="CM49" s="265" t="str">
        <f t="shared" ca="1" si="169"/>
        <v/>
      </c>
      <c r="CN49" s="265" t="str">
        <f t="shared" ca="1" si="170"/>
        <v/>
      </c>
      <c r="CO49" s="266" t="str">
        <f t="shared" ca="1" si="171"/>
        <v/>
      </c>
      <c r="CV49" s="264" t="str">
        <f t="shared" ca="1" si="172"/>
        <v/>
      </c>
      <c r="CW49" s="265" t="str">
        <f t="shared" ca="1" si="173"/>
        <v/>
      </c>
      <c r="CX49" s="265" t="str">
        <f t="shared" ca="1" si="174"/>
        <v/>
      </c>
      <c r="CY49" s="265" t="str">
        <f t="shared" ca="1" si="175"/>
        <v/>
      </c>
      <c r="CZ49" s="265" t="str">
        <f t="shared" ca="1" si="176"/>
        <v/>
      </c>
      <c r="DA49" s="265" t="str">
        <f t="shared" ca="1" si="177"/>
        <v/>
      </c>
      <c r="DB49" s="265" t="str">
        <f t="shared" ca="1" si="178"/>
        <v/>
      </c>
      <c r="DC49" s="266" t="str">
        <f t="shared" ca="1" si="179"/>
        <v/>
      </c>
      <c r="DG49" s="264" t="str">
        <f t="shared" ca="1" si="180"/>
        <v/>
      </c>
      <c r="DH49" s="265" t="str">
        <f t="shared" ca="1" si="181"/>
        <v/>
      </c>
      <c r="DI49" s="265" t="str">
        <f t="shared" ca="1" si="182"/>
        <v/>
      </c>
      <c r="DJ49" s="265" t="str">
        <f t="shared" ca="1" si="183"/>
        <v/>
      </c>
      <c r="DK49" s="265" t="str">
        <f t="shared" ca="1" si="184"/>
        <v/>
      </c>
      <c r="DL49" s="265" t="str">
        <f t="shared" ca="1" si="185"/>
        <v/>
      </c>
      <c r="DM49" s="265" t="str">
        <f t="shared" ca="1" si="186"/>
        <v/>
      </c>
      <c r="DN49" s="266" t="str">
        <f t="shared" ca="1" si="187"/>
        <v/>
      </c>
      <c r="DP49" s="264" t="str">
        <f t="shared" ca="1" si="188"/>
        <v/>
      </c>
      <c r="DQ49" s="265" t="str">
        <f t="shared" ca="1" si="189"/>
        <v/>
      </c>
      <c r="DR49" s="265" t="str">
        <f t="shared" ca="1" si="190"/>
        <v/>
      </c>
      <c r="DS49" s="265" t="str">
        <f t="shared" ca="1" si="191"/>
        <v/>
      </c>
      <c r="DT49" s="265" t="str">
        <f t="shared" ca="1" si="192"/>
        <v/>
      </c>
      <c r="DU49" s="265" t="str">
        <f t="shared" ca="1" si="193"/>
        <v/>
      </c>
      <c r="DV49" s="265" t="str">
        <f t="shared" ca="1" si="194"/>
        <v/>
      </c>
      <c r="DW49" s="266" t="str">
        <f t="shared" ca="1" si="195"/>
        <v/>
      </c>
    </row>
    <row r="50" spans="2:127" hidden="1" outlineLevel="1" x14ac:dyDescent="0.25">
      <c r="B50" t="str">
        <f t="shared" ca="1" si="85"/>
        <v xml:space="preserve">  </v>
      </c>
      <c r="C50" t="str">
        <f t="shared" ca="1" si="144"/>
        <v/>
      </c>
      <c r="F50" t="str">
        <f t="shared" ca="1" si="106"/>
        <v/>
      </c>
      <c r="G50" t="str">
        <f t="shared" ca="1" si="107"/>
        <v/>
      </c>
      <c r="H50" t="str">
        <f t="shared" ca="1" si="108"/>
        <v/>
      </c>
      <c r="I50" t="str">
        <f t="shared" ca="1" si="109"/>
        <v/>
      </c>
      <c r="K50">
        <f t="shared" ca="1" si="145"/>
        <v>0</v>
      </c>
      <c r="M50">
        <f t="shared" ca="1" si="146"/>
        <v>0</v>
      </c>
      <c r="N50">
        <f t="shared" ca="1" si="147"/>
        <v>0</v>
      </c>
      <c r="O50">
        <f t="shared" ca="1" si="148"/>
        <v>0</v>
      </c>
      <c r="P50">
        <f t="shared" ca="1" si="149"/>
        <v>0</v>
      </c>
      <c r="Q50" t="e">
        <f t="shared" ca="1" si="150"/>
        <v>#VALUE!</v>
      </c>
      <c r="R50" t="e">
        <f t="shared" ca="1" si="151"/>
        <v>#VALUE!</v>
      </c>
      <c r="S50" t="e">
        <f t="shared" ca="1" si="152"/>
        <v>#VALUE!</v>
      </c>
      <c r="T50" t="e">
        <f t="shared" ca="1" si="153"/>
        <v>#VALUE!</v>
      </c>
      <c r="V50">
        <f t="shared" ca="1" si="154"/>
        <v>0</v>
      </c>
      <c r="W50" t="str">
        <f t="shared" ca="1" si="86"/>
        <v/>
      </c>
      <c r="X50" t="str">
        <f t="shared" ca="1" si="110"/>
        <v/>
      </c>
      <c r="Y50" t="str">
        <f t="shared" ca="1" si="87"/>
        <v/>
      </c>
      <c r="Z50" t="str">
        <f t="shared" ca="1" si="88"/>
        <v/>
      </c>
      <c r="AA50" t="str">
        <f t="shared" ca="1" si="111"/>
        <v/>
      </c>
      <c r="AB50" t="str">
        <f t="shared" ca="1" si="89"/>
        <v/>
      </c>
      <c r="AC50" t="str">
        <f t="shared" ca="1" si="90"/>
        <v/>
      </c>
      <c r="AD50" t="str">
        <f t="shared" ca="1" si="112"/>
        <v/>
      </c>
      <c r="AE50" t="str">
        <f t="shared" ca="1" si="91"/>
        <v/>
      </c>
      <c r="AF50" t="str">
        <f t="shared" ca="1" si="92"/>
        <v/>
      </c>
      <c r="AG50" t="str">
        <f t="shared" ca="1" si="113"/>
        <v/>
      </c>
      <c r="AH50" t="str">
        <f t="shared" ca="1" si="93"/>
        <v/>
      </c>
      <c r="AI50" t="str">
        <f t="shared" ca="1" si="94"/>
        <v/>
      </c>
      <c r="AJ50" t="str">
        <f t="shared" ca="1" si="114"/>
        <v/>
      </c>
      <c r="AK50" t="str">
        <f t="shared" ca="1" si="95"/>
        <v/>
      </c>
      <c r="AL50" t="str">
        <f t="shared" ca="1" si="96"/>
        <v/>
      </c>
      <c r="AM50" t="str">
        <f t="shared" ca="1" si="115"/>
        <v/>
      </c>
      <c r="AN50" t="str">
        <f t="shared" ca="1" si="97"/>
        <v/>
      </c>
      <c r="AO50" t="str">
        <f t="shared" ca="1" si="98"/>
        <v/>
      </c>
      <c r="AP50" t="str">
        <f t="shared" ca="1" si="116"/>
        <v/>
      </c>
      <c r="AQ50" t="str">
        <f t="shared" ca="1" si="99"/>
        <v/>
      </c>
      <c r="AR50" t="str">
        <f t="shared" ca="1" si="100"/>
        <v/>
      </c>
      <c r="AS50" t="str">
        <f t="shared" ca="1" si="117"/>
        <v/>
      </c>
      <c r="AT50" t="str">
        <f t="shared" ca="1" si="101"/>
        <v/>
      </c>
      <c r="AU50" t="str">
        <f t="shared" ca="1" si="118"/>
        <v/>
      </c>
      <c r="AV50">
        <f t="shared" ca="1" si="102"/>
        <v>0</v>
      </c>
      <c r="AW50">
        <f t="shared" ca="1" si="140"/>
        <v>0</v>
      </c>
      <c r="AX50">
        <f t="shared" ca="1" si="141"/>
        <v>0</v>
      </c>
      <c r="AY50">
        <f t="shared" ca="1" si="142"/>
        <v>0</v>
      </c>
      <c r="AZ50">
        <f t="shared" ca="1" si="143"/>
        <v>0</v>
      </c>
      <c r="BC50" t="str">
        <f ca="1">IF(BD50="","",COUNTIF($BD$10:BD50,BD50))</f>
        <v/>
      </c>
      <c r="BD50" t="str">
        <f t="shared" ca="1" si="126"/>
        <v/>
      </c>
      <c r="BE50" t="str">
        <f t="shared" ca="1" si="198"/>
        <v/>
      </c>
      <c r="BF50" t="str">
        <f ca="1">IF(BK50="","",COUNTIF($BJ$10:$BJ$99,"&lt;"&amp;BJ50)+COUNTIF($BJ$10:BJ50,"="&amp;BJ50))</f>
        <v/>
      </c>
      <c r="BG50" t="e">
        <f t="shared" ca="1" si="127"/>
        <v>#NUM!</v>
      </c>
      <c r="BH50" t="str">
        <f t="shared" ca="1" si="128"/>
        <v/>
      </c>
      <c r="BI50" t="str">
        <f t="shared" ca="1" si="129"/>
        <v/>
      </c>
      <c r="BJ50" t="str">
        <f t="shared" ca="1" si="199"/>
        <v/>
      </c>
      <c r="BK50" t="str">
        <f ca="1">Lists!AE45</f>
        <v/>
      </c>
      <c r="BL50" s="264" t="str">
        <f t="shared" ca="1" si="200"/>
        <v/>
      </c>
      <c r="BO50" t="str">
        <f t="shared" ca="1" si="197"/>
        <v/>
      </c>
      <c r="BP50" s="264" t="str">
        <f t="shared" ca="1" si="196"/>
        <v/>
      </c>
      <c r="BQ50" s="265" t="str">
        <f t="shared" ca="1" si="155"/>
        <v/>
      </c>
      <c r="BR50" s="265" t="str">
        <f t="shared" ca="1" si="155"/>
        <v/>
      </c>
      <c r="BS50" s="265" t="str">
        <f t="shared" ca="1" si="155"/>
        <v/>
      </c>
      <c r="BT50" s="265" t="str">
        <f t="shared" ca="1" si="155"/>
        <v/>
      </c>
      <c r="BU50" s="265" t="str">
        <f t="shared" ca="1" si="155"/>
        <v/>
      </c>
      <c r="BV50" s="265" t="str">
        <f t="shared" ca="1" si="155"/>
        <v/>
      </c>
      <c r="BW50" s="266" t="str">
        <f t="shared" ca="1" si="155"/>
        <v/>
      </c>
      <c r="BY50" s="264" t="str">
        <f t="shared" ca="1" si="156"/>
        <v/>
      </c>
      <c r="BZ50" s="265" t="str">
        <f t="shared" ca="1" si="157"/>
        <v/>
      </c>
      <c r="CA50" s="265" t="str">
        <f t="shared" ca="1" si="158"/>
        <v/>
      </c>
      <c r="CB50" s="265" t="str">
        <f t="shared" ca="1" si="159"/>
        <v/>
      </c>
      <c r="CC50" s="265" t="str">
        <f t="shared" ca="1" si="160"/>
        <v/>
      </c>
      <c r="CD50" s="265" t="str">
        <f t="shared" ca="1" si="161"/>
        <v/>
      </c>
      <c r="CE50" s="265" t="str">
        <f t="shared" ca="1" si="162"/>
        <v/>
      </c>
      <c r="CF50" s="266" t="str">
        <f t="shared" ca="1" si="163"/>
        <v/>
      </c>
      <c r="CH50" s="264" t="str">
        <f t="shared" ca="1" si="164"/>
        <v/>
      </c>
      <c r="CI50" s="265" t="str">
        <f t="shared" ca="1" si="165"/>
        <v/>
      </c>
      <c r="CJ50" s="265" t="str">
        <f t="shared" ca="1" si="166"/>
        <v/>
      </c>
      <c r="CK50" s="265" t="str">
        <f t="shared" ca="1" si="167"/>
        <v/>
      </c>
      <c r="CL50" s="265" t="str">
        <f t="shared" ca="1" si="168"/>
        <v/>
      </c>
      <c r="CM50" s="265" t="str">
        <f t="shared" ca="1" si="169"/>
        <v/>
      </c>
      <c r="CN50" s="265" t="str">
        <f t="shared" ca="1" si="170"/>
        <v/>
      </c>
      <c r="CO50" s="266" t="str">
        <f t="shared" ca="1" si="171"/>
        <v/>
      </c>
      <c r="CV50" s="264" t="str">
        <f t="shared" ca="1" si="172"/>
        <v/>
      </c>
      <c r="CW50" s="265" t="str">
        <f t="shared" ca="1" si="173"/>
        <v/>
      </c>
      <c r="CX50" s="265" t="str">
        <f t="shared" ca="1" si="174"/>
        <v/>
      </c>
      <c r="CY50" s="265" t="str">
        <f t="shared" ca="1" si="175"/>
        <v/>
      </c>
      <c r="CZ50" s="265" t="str">
        <f t="shared" ca="1" si="176"/>
        <v/>
      </c>
      <c r="DA50" s="265" t="str">
        <f t="shared" ca="1" si="177"/>
        <v/>
      </c>
      <c r="DB50" s="265" t="str">
        <f t="shared" ca="1" si="178"/>
        <v/>
      </c>
      <c r="DC50" s="266" t="str">
        <f t="shared" ca="1" si="179"/>
        <v/>
      </c>
      <c r="DG50" s="264" t="str">
        <f t="shared" ca="1" si="180"/>
        <v/>
      </c>
      <c r="DH50" s="265" t="str">
        <f t="shared" ca="1" si="181"/>
        <v/>
      </c>
      <c r="DI50" s="265" t="str">
        <f t="shared" ca="1" si="182"/>
        <v/>
      </c>
      <c r="DJ50" s="265" t="str">
        <f t="shared" ca="1" si="183"/>
        <v/>
      </c>
      <c r="DK50" s="265" t="str">
        <f t="shared" ca="1" si="184"/>
        <v/>
      </c>
      <c r="DL50" s="265" t="str">
        <f t="shared" ca="1" si="185"/>
        <v/>
      </c>
      <c r="DM50" s="265" t="str">
        <f t="shared" ca="1" si="186"/>
        <v/>
      </c>
      <c r="DN50" s="266" t="str">
        <f t="shared" ca="1" si="187"/>
        <v/>
      </c>
      <c r="DP50" s="264" t="str">
        <f t="shared" ca="1" si="188"/>
        <v/>
      </c>
      <c r="DQ50" s="265" t="str">
        <f t="shared" ca="1" si="189"/>
        <v/>
      </c>
      <c r="DR50" s="265" t="str">
        <f t="shared" ca="1" si="190"/>
        <v/>
      </c>
      <c r="DS50" s="265" t="str">
        <f t="shared" ca="1" si="191"/>
        <v/>
      </c>
      <c r="DT50" s="265" t="str">
        <f t="shared" ca="1" si="192"/>
        <v/>
      </c>
      <c r="DU50" s="265" t="str">
        <f t="shared" ca="1" si="193"/>
        <v/>
      </c>
      <c r="DV50" s="265" t="str">
        <f t="shared" ca="1" si="194"/>
        <v/>
      </c>
      <c r="DW50" s="266" t="str">
        <f t="shared" ca="1" si="195"/>
        <v/>
      </c>
    </row>
    <row r="51" spans="2:127" hidden="1" outlineLevel="1" x14ac:dyDescent="0.25">
      <c r="B51" t="str">
        <f t="shared" ca="1" si="85"/>
        <v xml:space="preserve">  </v>
      </c>
      <c r="C51" t="str">
        <f t="shared" ca="1" si="144"/>
        <v/>
      </c>
      <c r="F51" t="str">
        <f t="shared" ca="1" si="106"/>
        <v/>
      </c>
      <c r="G51" t="str">
        <f t="shared" ca="1" si="107"/>
        <v/>
      </c>
      <c r="H51" t="str">
        <f t="shared" ca="1" si="108"/>
        <v/>
      </c>
      <c r="I51" t="str">
        <f t="shared" ca="1" si="109"/>
        <v/>
      </c>
      <c r="K51">
        <f t="shared" ca="1" si="145"/>
        <v>0</v>
      </c>
      <c r="M51">
        <f t="shared" ca="1" si="146"/>
        <v>0</v>
      </c>
      <c r="N51">
        <f t="shared" ca="1" si="147"/>
        <v>0</v>
      </c>
      <c r="O51">
        <f t="shared" ca="1" si="148"/>
        <v>0</v>
      </c>
      <c r="P51">
        <f t="shared" ca="1" si="149"/>
        <v>0</v>
      </c>
      <c r="Q51" t="e">
        <f t="shared" ca="1" si="150"/>
        <v>#VALUE!</v>
      </c>
      <c r="R51" t="e">
        <f t="shared" ca="1" si="151"/>
        <v>#VALUE!</v>
      </c>
      <c r="S51" t="e">
        <f t="shared" ca="1" si="152"/>
        <v>#VALUE!</v>
      </c>
      <c r="T51" t="e">
        <f t="shared" ca="1" si="153"/>
        <v>#VALUE!</v>
      </c>
      <c r="V51">
        <f t="shared" ca="1" si="154"/>
        <v>0</v>
      </c>
      <c r="W51" t="str">
        <f t="shared" ca="1" si="86"/>
        <v/>
      </c>
      <c r="X51" t="str">
        <f t="shared" ca="1" si="110"/>
        <v/>
      </c>
      <c r="Y51" t="str">
        <f t="shared" ca="1" si="87"/>
        <v/>
      </c>
      <c r="Z51" t="str">
        <f t="shared" ca="1" si="88"/>
        <v/>
      </c>
      <c r="AA51" t="str">
        <f t="shared" ca="1" si="111"/>
        <v/>
      </c>
      <c r="AB51" t="str">
        <f t="shared" ca="1" si="89"/>
        <v/>
      </c>
      <c r="AC51" t="str">
        <f t="shared" ca="1" si="90"/>
        <v/>
      </c>
      <c r="AD51" t="str">
        <f t="shared" ca="1" si="112"/>
        <v/>
      </c>
      <c r="AE51" t="str">
        <f t="shared" ca="1" si="91"/>
        <v/>
      </c>
      <c r="AF51" t="str">
        <f t="shared" ca="1" si="92"/>
        <v/>
      </c>
      <c r="AG51" t="str">
        <f t="shared" ca="1" si="113"/>
        <v/>
      </c>
      <c r="AH51" t="str">
        <f t="shared" ca="1" si="93"/>
        <v/>
      </c>
      <c r="AI51" t="str">
        <f t="shared" ca="1" si="94"/>
        <v/>
      </c>
      <c r="AJ51" t="str">
        <f t="shared" ca="1" si="114"/>
        <v/>
      </c>
      <c r="AK51" t="str">
        <f t="shared" ca="1" si="95"/>
        <v/>
      </c>
      <c r="AL51" t="str">
        <f t="shared" ca="1" si="96"/>
        <v/>
      </c>
      <c r="AM51" t="str">
        <f t="shared" ca="1" si="115"/>
        <v/>
      </c>
      <c r="AN51" t="str">
        <f t="shared" ca="1" si="97"/>
        <v/>
      </c>
      <c r="AO51" t="str">
        <f t="shared" ca="1" si="98"/>
        <v/>
      </c>
      <c r="AP51" t="str">
        <f t="shared" ca="1" si="116"/>
        <v/>
      </c>
      <c r="AQ51" t="str">
        <f t="shared" ca="1" si="99"/>
        <v/>
      </c>
      <c r="AR51" t="str">
        <f t="shared" ca="1" si="100"/>
        <v/>
      </c>
      <c r="AS51" t="str">
        <f t="shared" ca="1" si="117"/>
        <v/>
      </c>
      <c r="AT51" t="str">
        <f t="shared" ca="1" si="101"/>
        <v/>
      </c>
      <c r="AU51" t="str">
        <f t="shared" ca="1" si="118"/>
        <v/>
      </c>
      <c r="AV51">
        <f t="shared" ca="1" si="102"/>
        <v>0</v>
      </c>
      <c r="AW51">
        <f t="shared" ca="1" si="140"/>
        <v>0</v>
      </c>
      <c r="AX51">
        <f t="shared" ca="1" si="141"/>
        <v>0</v>
      </c>
      <c r="AY51">
        <f t="shared" ca="1" si="142"/>
        <v>0</v>
      </c>
      <c r="AZ51">
        <f t="shared" ca="1" si="143"/>
        <v>0</v>
      </c>
      <c r="BC51" t="str">
        <f ca="1">IF(BD51="","",COUNTIF($BD$10:BD51,BD51))</f>
        <v/>
      </c>
      <c r="BD51" t="str">
        <f t="shared" ca="1" si="126"/>
        <v/>
      </c>
      <c r="BE51" t="str">
        <f t="shared" ca="1" si="198"/>
        <v/>
      </c>
      <c r="BF51" t="str">
        <f ca="1">IF(BK51="","",COUNTIF($BJ$10:$BJ$99,"&lt;"&amp;BJ51)+COUNTIF($BJ$10:BJ51,"="&amp;BJ51))</f>
        <v/>
      </c>
      <c r="BG51" t="e">
        <f t="shared" ca="1" si="127"/>
        <v>#NUM!</v>
      </c>
      <c r="BH51" t="str">
        <f t="shared" ca="1" si="128"/>
        <v/>
      </c>
      <c r="BI51" t="str">
        <f t="shared" ca="1" si="129"/>
        <v/>
      </c>
      <c r="BJ51" t="str">
        <f t="shared" ca="1" si="199"/>
        <v/>
      </c>
      <c r="BK51" t="str">
        <f ca="1">Lists!AE46</f>
        <v/>
      </c>
      <c r="BL51" s="264" t="str">
        <f t="shared" ca="1" si="200"/>
        <v/>
      </c>
      <c r="BO51" t="str">
        <f t="shared" ca="1" si="197"/>
        <v/>
      </c>
      <c r="BP51" s="264" t="str">
        <f t="shared" ca="1" si="196"/>
        <v/>
      </c>
      <c r="BQ51" s="265" t="str">
        <f t="shared" ca="1" si="155"/>
        <v/>
      </c>
      <c r="BR51" s="265" t="str">
        <f t="shared" ca="1" si="155"/>
        <v/>
      </c>
      <c r="BS51" s="265" t="str">
        <f t="shared" ca="1" si="155"/>
        <v/>
      </c>
      <c r="BT51" s="265" t="str">
        <f t="shared" ca="1" si="155"/>
        <v/>
      </c>
      <c r="BU51" s="265" t="str">
        <f t="shared" ca="1" si="155"/>
        <v/>
      </c>
      <c r="BV51" s="265" t="str">
        <f t="shared" ca="1" si="155"/>
        <v/>
      </c>
      <c r="BW51" s="266" t="str">
        <f t="shared" ca="1" si="155"/>
        <v/>
      </c>
      <c r="BY51" s="264" t="str">
        <f t="shared" ca="1" si="156"/>
        <v/>
      </c>
      <c r="BZ51" s="265" t="str">
        <f t="shared" ca="1" si="157"/>
        <v/>
      </c>
      <c r="CA51" s="265" t="str">
        <f t="shared" ca="1" si="158"/>
        <v/>
      </c>
      <c r="CB51" s="265" t="str">
        <f t="shared" ca="1" si="159"/>
        <v/>
      </c>
      <c r="CC51" s="265" t="str">
        <f t="shared" ca="1" si="160"/>
        <v/>
      </c>
      <c r="CD51" s="265" t="str">
        <f t="shared" ca="1" si="161"/>
        <v/>
      </c>
      <c r="CE51" s="265" t="str">
        <f t="shared" ca="1" si="162"/>
        <v/>
      </c>
      <c r="CF51" s="266" t="str">
        <f t="shared" ca="1" si="163"/>
        <v/>
      </c>
      <c r="CH51" s="264" t="str">
        <f t="shared" ca="1" si="164"/>
        <v/>
      </c>
      <c r="CI51" s="265" t="str">
        <f t="shared" ca="1" si="165"/>
        <v/>
      </c>
      <c r="CJ51" s="265" t="str">
        <f t="shared" ca="1" si="166"/>
        <v/>
      </c>
      <c r="CK51" s="265" t="str">
        <f t="shared" ca="1" si="167"/>
        <v/>
      </c>
      <c r="CL51" s="265" t="str">
        <f t="shared" ca="1" si="168"/>
        <v/>
      </c>
      <c r="CM51" s="265" t="str">
        <f t="shared" ca="1" si="169"/>
        <v/>
      </c>
      <c r="CN51" s="265" t="str">
        <f t="shared" ca="1" si="170"/>
        <v/>
      </c>
      <c r="CO51" s="266" t="str">
        <f t="shared" ca="1" si="171"/>
        <v/>
      </c>
      <c r="CV51" s="264" t="str">
        <f t="shared" ca="1" si="172"/>
        <v/>
      </c>
      <c r="CW51" s="265" t="str">
        <f t="shared" ca="1" si="173"/>
        <v/>
      </c>
      <c r="CX51" s="265" t="str">
        <f t="shared" ca="1" si="174"/>
        <v/>
      </c>
      <c r="CY51" s="265" t="str">
        <f t="shared" ca="1" si="175"/>
        <v/>
      </c>
      <c r="CZ51" s="265" t="str">
        <f t="shared" ca="1" si="176"/>
        <v/>
      </c>
      <c r="DA51" s="265" t="str">
        <f t="shared" ca="1" si="177"/>
        <v/>
      </c>
      <c r="DB51" s="265" t="str">
        <f t="shared" ca="1" si="178"/>
        <v/>
      </c>
      <c r="DC51" s="266" t="str">
        <f t="shared" ca="1" si="179"/>
        <v/>
      </c>
      <c r="DG51" s="264" t="str">
        <f t="shared" ca="1" si="180"/>
        <v/>
      </c>
      <c r="DH51" s="265" t="str">
        <f t="shared" ca="1" si="181"/>
        <v/>
      </c>
      <c r="DI51" s="265" t="str">
        <f t="shared" ca="1" si="182"/>
        <v/>
      </c>
      <c r="DJ51" s="265" t="str">
        <f t="shared" ca="1" si="183"/>
        <v/>
      </c>
      <c r="DK51" s="265" t="str">
        <f t="shared" ca="1" si="184"/>
        <v/>
      </c>
      <c r="DL51" s="265" t="str">
        <f t="shared" ca="1" si="185"/>
        <v/>
      </c>
      <c r="DM51" s="265" t="str">
        <f t="shared" ca="1" si="186"/>
        <v/>
      </c>
      <c r="DN51" s="266" t="str">
        <f t="shared" ca="1" si="187"/>
        <v/>
      </c>
      <c r="DP51" s="264" t="str">
        <f t="shared" ca="1" si="188"/>
        <v/>
      </c>
      <c r="DQ51" s="265" t="str">
        <f t="shared" ca="1" si="189"/>
        <v/>
      </c>
      <c r="DR51" s="265" t="str">
        <f t="shared" ca="1" si="190"/>
        <v/>
      </c>
      <c r="DS51" s="265" t="str">
        <f t="shared" ca="1" si="191"/>
        <v/>
      </c>
      <c r="DT51" s="265" t="str">
        <f t="shared" ca="1" si="192"/>
        <v/>
      </c>
      <c r="DU51" s="265" t="str">
        <f t="shared" ca="1" si="193"/>
        <v/>
      </c>
      <c r="DV51" s="265" t="str">
        <f t="shared" ca="1" si="194"/>
        <v/>
      </c>
      <c r="DW51" s="266" t="str">
        <f t="shared" ca="1" si="195"/>
        <v/>
      </c>
    </row>
    <row r="52" spans="2:127" hidden="1" outlineLevel="1" x14ac:dyDescent="0.25">
      <c r="B52" t="str">
        <f t="shared" ca="1" si="85"/>
        <v xml:space="preserve">  </v>
      </c>
      <c r="C52" t="str">
        <f t="shared" ca="1" si="144"/>
        <v/>
      </c>
      <c r="F52" t="str">
        <f t="shared" ca="1" si="106"/>
        <v/>
      </c>
      <c r="G52" t="str">
        <f t="shared" ca="1" si="107"/>
        <v/>
      </c>
      <c r="H52" t="str">
        <f t="shared" ca="1" si="108"/>
        <v/>
      </c>
      <c r="I52" t="str">
        <f t="shared" ca="1" si="109"/>
        <v/>
      </c>
      <c r="K52">
        <f t="shared" ca="1" si="145"/>
        <v>0</v>
      </c>
      <c r="M52">
        <f t="shared" ca="1" si="146"/>
        <v>0</v>
      </c>
      <c r="N52">
        <f t="shared" ca="1" si="147"/>
        <v>0</v>
      </c>
      <c r="O52">
        <f t="shared" ca="1" si="148"/>
        <v>0</v>
      </c>
      <c r="P52">
        <f t="shared" ca="1" si="149"/>
        <v>0</v>
      </c>
      <c r="Q52" t="e">
        <f t="shared" ca="1" si="150"/>
        <v>#VALUE!</v>
      </c>
      <c r="R52" t="e">
        <f t="shared" ca="1" si="151"/>
        <v>#VALUE!</v>
      </c>
      <c r="S52" t="e">
        <f t="shared" ca="1" si="152"/>
        <v>#VALUE!</v>
      </c>
      <c r="T52" t="e">
        <f t="shared" ca="1" si="153"/>
        <v>#VALUE!</v>
      </c>
      <c r="V52">
        <f t="shared" ca="1" si="154"/>
        <v>0</v>
      </c>
      <c r="W52" t="str">
        <f t="shared" ca="1" si="86"/>
        <v/>
      </c>
      <c r="X52" t="str">
        <f t="shared" ca="1" si="110"/>
        <v/>
      </c>
      <c r="Y52" t="str">
        <f t="shared" ca="1" si="87"/>
        <v/>
      </c>
      <c r="Z52" t="str">
        <f t="shared" ca="1" si="88"/>
        <v/>
      </c>
      <c r="AA52" t="str">
        <f t="shared" ca="1" si="111"/>
        <v/>
      </c>
      <c r="AB52" t="str">
        <f t="shared" ca="1" si="89"/>
        <v/>
      </c>
      <c r="AC52" t="str">
        <f t="shared" ca="1" si="90"/>
        <v/>
      </c>
      <c r="AD52" t="str">
        <f t="shared" ca="1" si="112"/>
        <v/>
      </c>
      <c r="AE52" t="str">
        <f t="shared" ca="1" si="91"/>
        <v/>
      </c>
      <c r="AF52" t="str">
        <f t="shared" ca="1" si="92"/>
        <v/>
      </c>
      <c r="AG52" t="str">
        <f t="shared" ca="1" si="113"/>
        <v/>
      </c>
      <c r="AH52" t="str">
        <f t="shared" ca="1" si="93"/>
        <v/>
      </c>
      <c r="AI52" t="str">
        <f t="shared" ca="1" si="94"/>
        <v/>
      </c>
      <c r="AJ52" t="str">
        <f t="shared" ca="1" si="114"/>
        <v/>
      </c>
      <c r="AK52" t="str">
        <f t="shared" ca="1" si="95"/>
        <v/>
      </c>
      <c r="AL52" t="str">
        <f t="shared" ca="1" si="96"/>
        <v/>
      </c>
      <c r="AM52" t="str">
        <f t="shared" ca="1" si="115"/>
        <v/>
      </c>
      <c r="AN52" t="str">
        <f t="shared" ca="1" si="97"/>
        <v/>
      </c>
      <c r="AO52" t="str">
        <f t="shared" ca="1" si="98"/>
        <v/>
      </c>
      <c r="AP52" t="str">
        <f t="shared" ca="1" si="116"/>
        <v/>
      </c>
      <c r="AQ52" t="str">
        <f t="shared" ca="1" si="99"/>
        <v/>
      </c>
      <c r="AR52" t="str">
        <f t="shared" ca="1" si="100"/>
        <v/>
      </c>
      <c r="AS52" t="str">
        <f t="shared" ca="1" si="117"/>
        <v/>
      </c>
      <c r="AT52" t="str">
        <f t="shared" ca="1" si="101"/>
        <v/>
      </c>
      <c r="AU52" t="str">
        <f t="shared" ca="1" si="118"/>
        <v/>
      </c>
      <c r="AV52">
        <f t="shared" ca="1" si="102"/>
        <v>0</v>
      </c>
      <c r="AW52">
        <f t="shared" ca="1" si="140"/>
        <v>0</v>
      </c>
      <c r="AX52">
        <f t="shared" ca="1" si="141"/>
        <v>0</v>
      </c>
      <c r="AY52">
        <f t="shared" ca="1" si="142"/>
        <v>0</v>
      </c>
      <c r="AZ52">
        <f t="shared" ca="1" si="143"/>
        <v>0</v>
      </c>
      <c r="BC52" t="str">
        <f ca="1">IF(BD52="","",COUNTIF($BD$10:BD52,BD52))</f>
        <v/>
      </c>
      <c r="BD52" t="str">
        <f t="shared" ca="1" si="126"/>
        <v/>
      </c>
      <c r="BE52" t="str">
        <f t="shared" ca="1" si="198"/>
        <v/>
      </c>
      <c r="BF52" t="str">
        <f ca="1">IF(BK52="","",COUNTIF($BJ$10:$BJ$99,"&lt;"&amp;BJ52)+COUNTIF($BJ$10:BJ52,"="&amp;BJ52))</f>
        <v/>
      </c>
      <c r="BG52" t="e">
        <f t="shared" ca="1" si="127"/>
        <v>#NUM!</v>
      </c>
      <c r="BH52" t="str">
        <f t="shared" ca="1" si="128"/>
        <v/>
      </c>
      <c r="BI52" t="str">
        <f t="shared" ca="1" si="129"/>
        <v/>
      </c>
      <c r="BJ52" t="str">
        <f t="shared" ca="1" si="199"/>
        <v/>
      </c>
      <c r="BK52" t="str">
        <f ca="1">Lists!AE47</f>
        <v/>
      </c>
      <c r="BL52" s="264" t="str">
        <f t="shared" ca="1" si="200"/>
        <v/>
      </c>
      <c r="BO52" t="str">
        <f t="shared" ca="1" si="197"/>
        <v/>
      </c>
      <c r="BP52" s="264" t="str">
        <f t="shared" ca="1" si="196"/>
        <v/>
      </c>
      <c r="BQ52" s="265" t="str">
        <f t="shared" ref="BQ52:BW61" ca="1" si="201">IF($BO52&gt;0,IF(ISERROR(MATCH($BI52,OFFSET(списокН,BP52,,99-$BO52),0)+BP52),"",MATCH($BI52,OFFSET(списокН,BP52,,99-$BO52),0)+BP52))</f>
        <v/>
      </c>
      <c r="BR52" s="265" t="str">
        <f t="shared" ca="1" si="201"/>
        <v/>
      </c>
      <c r="BS52" s="265" t="str">
        <f t="shared" ca="1" si="201"/>
        <v/>
      </c>
      <c r="BT52" s="265" t="str">
        <f t="shared" ca="1" si="201"/>
        <v/>
      </c>
      <c r="BU52" s="265" t="str">
        <f t="shared" ca="1" si="201"/>
        <v/>
      </c>
      <c r="BV52" s="265" t="str">
        <f t="shared" ca="1" si="201"/>
        <v/>
      </c>
      <c r="BW52" s="266" t="str">
        <f t="shared" ca="1" si="201"/>
        <v/>
      </c>
      <c r="BY52" s="264" t="str">
        <f t="shared" ca="1" si="156"/>
        <v/>
      </c>
      <c r="BZ52" s="265" t="str">
        <f t="shared" ca="1" si="157"/>
        <v/>
      </c>
      <c r="CA52" s="265" t="str">
        <f t="shared" ca="1" si="158"/>
        <v/>
      </c>
      <c r="CB52" s="265" t="str">
        <f t="shared" ca="1" si="159"/>
        <v/>
      </c>
      <c r="CC52" s="265" t="str">
        <f t="shared" ca="1" si="160"/>
        <v/>
      </c>
      <c r="CD52" s="265" t="str">
        <f t="shared" ca="1" si="161"/>
        <v/>
      </c>
      <c r="CE52" s="265" t="str">
        <f t="shared" ca="1" si="162"/>
        <v/>
      </c>
      <c r="CF52" s="266" t="str">
        <f t="shared" ca="1" si="163"/>
        <v/>
      </c>
      <c r="CH52" s="264" t="str">
        <f t="shared" ca="1" si="164"/>
        <v/>
      </c>
      <c r="CI52" s="265" t="str">
        <f t="shared" ca="1" si="165"/>
        <v/>
      </c>
      <c r="CJ52" s="265" t="str">
        <f t="shared" ca="1" si="166"/>
        <v/>
      </c>
      <c r="CK52" s="265" t="str">
        <f t="shared" ca="1" si="167"/>
        <v/>
      </c>
      <c r="CL52" s="265" t="str">
        <f t="shared" ca="1" si="168"/>
        <v/>
      </c>
      <c r="CM52" s="265" t="str">
        <f t="shared" ca="1" si="169"/>
        <v/>
      </c>
      <c r="CN52" s="265" t="str">
        <f t="shared" ca="1" si="170"/>
        <v/>
      </c>
      <c r="CO52" s="266" t="str">
        <f t="shared" ca="1" si="171"/>
        <v/>
      </c>
      <c r="CV52" s="264" t="str">
        <f t="shared" ca="1" si="172"/>
        <v/>
      </c>
      <c r="CW52" s="265" t="str">
        <f t="shared" ca="1" si="173"/>
        <v/>
      </c>
      <c r="CX52" s="265" t="str">
        <f t="shared" ca="1" si="174"/>
        <v/>
      </c>
      <c r="CY52" s="265" t="str">
        <f t="shared" ca="1" si="175"/>
        <v/>
      </c>
      <c r="CZ52" s="265" t="str">
        <f t="shared" ca="1" si="176"/>
        <v/>
      </c>
      <c r="DA52" s="265" t="str">
        <f t="shared" ca="1" si="177"/>
        <v/>
      </c>
      <c r="DB52" s="265" t="str">
        <f t="shared" ca="1" si="178"/>
        <v/>
      </c>
      <c r="DC52" s="266" t="str">
        <f t="shared" ca="1" si="179"/>
        <v/>
      </c>
      <c r="DG52" s="264" t="str">
        <f t="shared" ca="1" si="180"/>
        <v/>
      </c>
      <c r="DH52" s="265" t="str">
        <f t="shared" ca="1" si="181"/>
        <v/>
      </c>
      <c r="DI52" s="265" t="str">
        <f t="shared" ca="1" si="182"/>
        <v/>
      </c>
      <c r="DJ52" s="265" t="str">
        <f t="shared" ca="1" si="183"/>
        <v/>
      </c>
      <c r="DK52" s="265" t="str">
        <f t="shared" ca="1" si="184"/>
        <v/>
      </c>
      <c r="DL52" s="265" t="str">
        <f t="shared" ca="1" si="185"/>
        <v/>
      </c>
      <c r="DM52" s="265" t="str">
        <f t="shared" ca="1" si="186"/>
        <v/>
      </c>
      <c r="DN52" s="266" t="str">
        <f t="shared" ca="1" si="187"/>
        <v/>
      </c>
      <c r="DP52" s="264" t="str">
        <f t="shared" ca="1" si="188"/>
        <v/>
      </c>
      <c r="DQ52" s="265" t="str">
        <f t="shared" ca="1" si="189"/>
        <v/>
      </c>
      <c r="DR52" s="265" t="str">
        <f t="shared" ca="1" si="190"/>
        <v/>
      </c>
      <c r="DS52" s="265" t="str">
        <f t="shared" ca="1" si="191"/>
        <v/>
      </c>
      <c r="DT52" s="265" t="str">
        <f t="shared" ca="1" si="192"/>
        <v/>
      </c>
      <c r="DU52" s="265" t="str">
        <f t="shared" ca="1" si="193"/>
        <v/>
      </c>
      <c r="DV52" s="265" t="str">
        <f t="shared" ca="1" si="194"/>
        <v/>
      </c>
      <c r="DW52" s="266" t="str">
        <f t="shared" ca="1" si="195"/>
        <v/>
      </c>
    </row>
    <row r="53" spans="2:127" hidden="1" outlineLevel="1" x14ac:dyDescent="0.25">
      <c r="B53" t="str">
        <f t="shared" ca="1" si="85"/>
        <v xml:space="preserve">  </v>
      </c>
      <c r="C53" t="str">
        <f t="shared" ca="1" si="144"/>
        <v/>
      </c>
      <c r="F53" t="str">
        <f t="shared" ca="1" si="106"/>
        <v/>
      </c>
      <c r="G53" t="str">
        <f t="shared" ca="1" si="107"/>
        <v/>
      </c>
      <c r="H53" t="str">
        <f t="shared" ca="1" si="108"/>
        <v/>
      </c>
      <c r="I53" t="str">
        <f t="shared" ca="1" si="109"/>
        <v/>
      </c>
      <c r="K53">
        <f t="shared" ca="1" si="145"/>
        <v>0</v>
      </c>
      <c r="M53">
        <f t="shared" ca="1" si="146"/>
        <v>0</v>
      </c>
      <c r="N53">
        <f t="shared" ca="1" si="147"/>
        <v>0</v>
      </c>
      <c r="O53">
        <f t="shared" ca="1" si="148"/>
        <v>0</v>
      </c>
      <c r="P53">
        <f t="shared" ca="1" si="149"/>
        <v>0</v>
      </c>
      <c r="Q53" t="e">
        <f t="shared" ca="1" si="150"/>
        <v>#VALUE!</v>
      </c>
      <c r="R53" t="e">
        <f t="shared" ca="1" si="151"/>
        <v>#VALUE!</v>
      </c>
      <c r="S53" t="e">
        <f t="shared" ca="1" si="152"/>
        <v>#VALUE!</v>
      </c>
      <c r="T53" t="e">
        <f t="shared" ca="1" si="153"/>
        <v>#VALUE!</v>
      </c>
      <c r="V53">
        <f t="shared" ca="1" si="154"/>
        <v>0</v>
      </c>
      <c r="W53" t="str">
        <f t="shared" ca="1" si="86"/>
        <v/>
      </c>
      <c r="X53" t="str">
        <f t="shared" ca="1" si="110"/>
        <v/>
      </c>
      <c r="Y53" t="str">
        <f t="shared" ca="1" si="87"/>
        <v/>
      </c>
      <c r="Z53" t="str">
        <f t="shared" ca="1" si="88"/>
        <v/>
      </c>
      <c r="AA53" t="str">
        <f t="shared" ca="1" si="111"/>
        <v/>
      </c>
      <c r="AB53" t="str">
        <f t="shared" ca="1" si="89"/>
        <v/>
      </c>
      <c r="AC53" t="str">
        <f t="shared" ca="1" si="90"/>
        <v/>
      </c>
      <c r="AD53" t="str">
        <f t="shared" ca="1" si="112"/>
        <v/>
      </c>
      <c r="AE53" t="str">
        <f t="shared" ca="1" si="91"/>
        <v/>
      </c>
      <c r="AF53" t="str">
        <f t="shared" ca="1" si="92"/>
        <v/>
      </c>
      <c r="AG53" t="str">
        <f t="shared" ca="1" si="113"/>
        <v/>
      </c>
      <c r="AH53" t="str">
        <f t="shared" ca="1" si="93"/>
        <v/>
      </c>
      <c r="AI53" t="str">
        <f t="shared" ca="1" si="94"/>
        <v/>
      </c>
      <c r="AJ53" t="str">
        <f t="shared" ca="1" si="114"/>
        <v/>
      </c>
      <c r="AK53" t="str">
        <f t="shared" ca="1" si="95"/>
        <v/>
      </c>
      <c r="AL53" t="str">
        <f t="shared" ca="1" si="96"/>
        <v/>
      </c>
      <c r="AM53" t="str">
        <f t="shared" ca="1" si="115"/>
        <v/>
      </c>
      <c r="AN53" t="str">
        <f t="shared" ca="1" si="97"/>
        <v/>
      </c>
      <c r="AO53" t="str">
        <f t="shared" ca="1" si="98"/>
        <v/>
      </c>
      <c r="AP53" t="str">
        <f t="shared" ca="1" si="116"/>
        <v/>
      </c>
      <c r="AQ53" t="str">
        <f t="shared" ca="1" si="99"/>
        <v/>
      </c>
      <c r="AR53" t="str">
        <f t="shared" ca="1" si="100"/>
        <v/>
      </c>
      <c r="AS53" t="str">
        <f t="shared" ca="1" si="117"/>
        <v/>
      </c>
      <c r="AT53" t="str">
        <f t="shared" ca="1" si="101"/>
        <v/>
      </c>
      <c r="AU53" t="str">
        <f t="shared" ca="1" si="118"/>
        <v/>
      </c>
      <c r="AV53">
        <f t="shared" ca="1" si="102"/>
        <v>0</v>
      </c>
      <c r="AW53">
        <f t="shared" ca="1" si="140"/>
        <v>0</v>
      </c>
      <c r="AX53">
        <f t="shared" ca="1" si="141"/>
        <v>0</v>
      </c>
      <c r="AY53">
        <f t="shared" ca="1" si="142"/>
        <v>0</v>
      </c>
      <c r="AZ53">
        <f t="shared" ca="1" si="143"/>
        <v>0</v>
      </c>
      <c r="BC53" t="str">
        <f ca="1">IF(BD53="","",COUNTIF($BD$10:BD53,BD53))</f>
        <v/>
      </c>
      <c r="BD53" t="str">
        <f t="shared" ca="1" si="126"/>
        <v/>
      </c>
      <c r="BE53" t="str">
        <f t="shared" ca="1" si="198"/>
        <v/>
      </c>
      <c r="BF53" t="str">
        <f ca="1">IF(BK53="","",COUNTIF($BJ$10:$BJ$99,"&lt;"&amp;BJ53)+COUNTIF($BJ$10:BJ53,"="&amp;BJ53))</f>
        <v/>
      </c>
      <c r="BG53" t="e">
        <f t="shared" ca="1" si="127"/>
        <v>#NUM!</v>
      </c>
      <c r="BH53" t="str">
        <f t="shared" ca="1" si="128"/>
        <v/>
      </c>
      <c r="BI53" t="str">
        <f t="shared" ca="1" si="129"/>
        <v/>
      </c>
      <c r="BJ53" t="str">
        <f t="shared" ca="1" si="199"/>
        <v/>
      </c>
      <c r="BK53" t="str">
        <f ca="1">Lists!AE48</f>
        <v/>
      </c>
      <c r="BL53" s="264" t="str">
        <f t="shared" ca="1" si="200"/>
        <v/>
      </c>
      <c r="BO53" t="str">
        <f t="shared" ca="1" si="197"/>
        <v/>
      </c>
      <c r="BP53" s="264" t="str">
        <f t="shared" ca="1" si="196"/>
        <v/>
      </c>
      <c r="BQ53" s="265" t="str">
        <f t="shared" ca="1" si="201"/>
        <v/>
      </c>
      <c r="BR53" s="265" t="str">
        <f t="shared" ca="1" si="201"/>
        <v/>
      </c>
      <c r="BS53" s="265" t="str">
        <f t="shared" ca="1" si="201"/>
        <v/>
      </c>
      <c r="BT53" s="265" t="str">
        <f t="shared" ca="1" si="201"/>
        <v/>
      </c>
      <c r="BU53" s="265" t="str">
        <f t="shared" ca="1" si="201"/>
        <v/>
      </c>
      <c r="BV53" s="265" t="str">
        <f t="shared" ca="1" si="201"/>
        <v/>
      </c>
      <c r="BW53" s="266" t="str">
        <f t="shared" ca="1" si="201"/>
        <v/>
      </c>
      <c r="BY53" s="264" t="str">
        <f t="shared" ca="1" si="156"/>
        <v/>
      </c>
      <c r="BZ53" s="265" t="str">
        <f t="shared" ca="1" si="157"/>
        <v/>
      </c>
      <c r="CA53" s="265" t="str">
        <f t="shared" ca="1" si="158"/>
        <v/>
      </c>
      <c r="CB53" s="265" t="str">
        <f t="shared" ca="1" si="159"/>
        <v/>
      </c>
      <c r="CC53" s="265" t="str">
        <f t="shared" ca="1" si="160"/>
        <v/>
      </c>
      <c r="CD53" s="265" t="str">
        <f t="shared" ca="1" si="161"/>
        <v/>
      </c>
      <c r="CE53" s="265" t="str">
        <f t="shared" ca="1" si="162"/>
        <v/>
      </c>
      <c r="CF53" s="266" t="str">
        <f t="shared" ca="1" si="163"/>
        <v/>
      </c>
      <c r="CH53" s="264" t="str">
        <f t="shared" ca="1" si="164"/>
        <v/>
      </c>
      <c r="CI53" s="265" t="str">
        <f t="shared" ca="1" si="165"/>
        <v/>
      </c>
      <c r="CJ53" s="265" t="str">
        <f t="shared" ca="1" si="166"/>
        <v/>
      </c>
      <c r="CK53" s="265" t="str">
        <f t="shared" ca="1" si="167"/>
        <v/>
      </c>
      <c r="CL53" s="265" t="str">
        <f t="shared" ca="1" si="168"/>
        <v/>
      </c>
      <c r="CM53" s="265" t="str">
        <f t="shared" ca="1" si="169"/>
        <v/>
      </c>
      <c r="CN53" s="265" t="str">
        <f t="shared" ca="1" si="170"/>
        <v/>
      </c>
      <c r="CO53" s="266" t="str">
        <f t="shared" ca="1" si="171"/>
        <v/>
      </c>
      <c r="CV53" s="264" t="str">
        <f t="shared" ca="1" si="172"/>
        <v/>
      </c>
      <c r="CW53" s="265" t="str">
        <f t="shared" ca="1" si="173"/>
        <v/>
      </c>
      <c r="CX53" s="265" t="str">
        <f t="shared" ca="1" si="174"/>
        <v/>
      </c>
      <c r="CY53" s="265" t="str">
        <f t="shared" ca="1" si="175"/>
        <v/>
      </c>
      <c r="CZ53" s="265" t="str">
        <f t="shared" ca="1" si="176"/>
        <v/>
      </c>
      <c r="DA53" s="265" t="str">
        <f t="shared" ca="1" si="177"/>
        <v/>
      </c>
      <c r="DB53" s="265" t="str">
        <f t="shared" ca="1" si="178"/>
        <v/>
      </c>
      <c r="DC53" s="266" t="str">
        <f t="shared" ca="1" si="179"/>
        <v/>
      </c>
      <c r="DG53" s="264" t="str">
        <f t="shared" ca="1" si="180"/>
        <v/>
      </c>
      <c r="DH53" s="265" t="str">
        <f t="shared" ca="1" si="181"/>
        <v/>
      </c>
      <c r="DI53" s="265" t="str">
        <f t="shared" ca="1" si="182"/>
        <v/>
      </c>
      <c r="DJ53" s="265" t="str">
        <f t="shared" ca="1" si="183"/>
        <v/>
      </c>
      <c r="DK53" s="265" t="str">
        <f t="shared" ca="1" si="184"/>
        <v/>
      </c>
      <c r="DL53" s="265" t="str">
        <f t="shared" ca="1" si="185"/>
        <v/>
      </c>
      <c r="DM53" s="265" t="str">
        <f t="shared" ca="1" si="186"/>
        <v/>
      </c>
      <c r="DN53" s="266" t="str">
        <f t="shared" ca="1" si="187"/>
        <v/>
      </c>
      <c r="DP53" s="264" t="str">
        <f t="shared" ca="1" si="188"/>
        <v/>
      </c>
      <c r="DQ53" s="265" t="str">
        <f t="shared" ca="1" si="189"/>
        <v/>
      </c>
      <c r="DR53" s="265" t="str">
        <f t="shared" ca="1" si="190"/>
        <v/>
      </c>
      <c r="DS53" s="265" t="str">
        <f t="shared" ca="1" si="191"/>
        <v/>
      </c>
      <c r="DT53" s="265" t="str">
        <f t="shared" ca="1" si="192"/>
        <v/>
      </c>
      <c r="DU53" s="265" t="str">
        <f t="shared" ca="1" si="193"/>
        <v/>
      </c>
      <c r="DV53" s="265" t="str">
        <f t="shared" ca="1" si="194"/>
        <v/>
      </c>
      <c r="DW53" s="266" t="str">
        <f t="shared" ca="1" si="195"/>
        <v/>
      </c>
    </row>
    <row r="54" spans="2:127" hidden="1" outlineLevel="1" x14ac:dyDescent="0.25">
      <c r="B54" t="str">
        <f t="shared" ca="1" si="85"/>
        <v xml:space="preserve">  </v>
      </c>
      <c r="C54" t="str">
        <f t="shared" ca="1" si="144"/>
        <v/>
      </c>
      <c r="F54" t="str">
        <f t="shared" ca="1" si="106"/>
        <v/>
      </c>
      <c r="G54" t="str">
        <f t="shared" ca="1" si="107"/>
        <v/>
      </c>
      <c r="H54" t="str">
        <f t="shared" ca="1" si="108"/>
        <v/>
      </c>
      <c r="I54" t="str">
        <f t="shared" ca="1" si="109"/>
        <v/>
      </c>
      <c r="K54">
        <f t="shared" ca="1" si="145"/>
        <v>0</v>
      </c>
      <c r="M54">
        <f t="shared" ca="1" si="146"/>
        <v>0</v>
      </c>
      <c r="N54">
        <f t="shared" ca="1" si="147"/>
        <v>0</v>
      </c>
      <c r="O54">
        <f t="shared" ca="1" si="148"/>
        <v>0</v>
      </c>
      <c r="P54">
        <f t="shared" ca="1" si="149"/>
        <v>0</v>
      </c>
      <c r="Q54" t="e">
        <f t="shared" ca="1" si="150"/>
        <v>#VALUE!</v>
      </c>
      <c r="R54" t="e">
        <f t="shared" ca="1" si="151"/>
        <v>#VALUE!</v>
      </c>
      <c r="S54" t="e">
        <f t="shared" ca="1" si="152"/>
        <v>#VALUE!</v>
      </c>
      <c r="T54" t="e">
        <f t="shared" ca="1" si="153"/>
        <v>#VALUE!</v>
      </c>
      <c r="V54">
        <f t="shared" ca="1" si="154"/>
        <v>0</v>
      </c>
      <c r="W54" t="str">
        <f t="shared" ca="1" si="86"/>
        <v/>
      </c>
      <c r="X54" t="str">
        <f t="shared" ca="1" si="110"/>
        <v/>
      </c>
      <c r="Y54" t="str">
        <f t="shared" ca="1" si="87"/>
        <v/>
      </c>
      <c r="Z54" t="str">
        <f t="shared" ca="1" si="88"/>
        <v/>
      </c>
      <c r="AA54" t="str">
        <f t="shared" ca="1" si="111"/>
        <v/>
      </c>
      <c r="AB54" t="str">
        <f t="shared" ca="1" si="89"/>
        <v/>
      </c>
      <c r="AC54" t="str">
        <f t="shared" ca="1" si="90"/>
        <v/>
      </c>
      <c r="AD54" t="str">
        <f t="shared" ca="1" si="112"/>
        <v/>
      </c>
      <c r="AE54" t="str">
        <f t="shared" ca="1" si="91"/>
        <v/>
      </c>
      <c r="AF54" t="str">
        <f t="shared" ca="1" si="92"/>
        <v/>
      </c>
      <c r="AG54" t="str">
        <f t="shared" ca="1" si="113"/>
        <v/>
      </c>
      <c r="AH54" t="str">
        <f t="shared" ca="1" si="93"/>
        <v/>
      </c>
      <c r="AI54" t="str">
        <f t="shared" ca="1" si="94"/>
        <v/>
      </c>
      <c r="AJ54" t="str">
        <f t="shared" ca="1" si="114"/>
        <v/>
      </c>
      <c r="AK54" t="str">
        <f t="shared" ca="1" si="95"/>
        <v/>
      </c>
      <c r="AL54" t="str">
        <f t="shared" ca="1" si="96"/>
        <v/>
      </c>
      <c r="AM54" t="str">
        <f t="shared" ca="1" si="115"/>
        <v/>
      </c>
      <c r="AN54" t="str">
        <f t="shared" ca="1" si="97"/>
        <v/>
      </c>
      <c r="AO54" t="str">
        <f t="shared" ca="1" si="98"/>
        <v/>
      </c>
      <c r="AP54" t="str">
        <f t="shared" ca="1" si="116"/>
        <v/>
      </c>
      <c r="AQ54" t="str">
        <f t="shared" ca="1" si="99"/>
        <v/>
      </c>
      <c r="AR54" t="str">
        <f t="shared" ca="1" si="100"/>
        <v/>
      </c>
      <c r="AS54" t="str">
        <f t="shared" ca="1" si="117"/>
        <v/>
      </c>
      <c r="AT54" t="str">
        <f t="shared" ca="1" si="101"/>
        <v/>
      </c>
      <c r="AU54" t="str">
        <f t="shared" ca="1" si="118"/>
        <v/>
      </c>
      <c r="AV54">
        <f t="shared" ca="1" si="102"/>
        <v>0</v>
      </c>
      <c r="AW54">
        <f t="shared" ca="1" si="140"/>
        <v>0</v>
      </c>
      <c r="AX54">
        <f t="shared" ca="1" si="141"/>
        <v>0</v>
      </c>
      <c r="AY54">
        <f t="shared" ca="1" si="142"/>
        <v>0</v>
      </c>
      <c r="AZ54">
        <f t="shared" ca="1" si="143"/>
        <v>0</v>
      </c>
      <c r="BC54" t="str">
        <f ca="1">IF(BD54="","",COUNTIF($BD$10:BD54,BD54))</f>
        <v/>
      </c>
      <c r="BD54" t="str">
        <f t="shared" ca="1" si="126"/>
        <v/>
      </c>
      <c r="BE54" t="str">
        <f t="shared" ca="1" si="198"/>
        <v/>
      </c>
      <c r="BF54" t="str">
        <f ca="1">IF(BK54="","",COUNTIF($BJ$10:$BJ$99,"&lt;"&amp;BJ54)+COUNTIF($BJ$10:BJ54,"="&amp;BJ54))</f>
        <v/>
      </c>
      <c r="BG54" t="e">
        <f t="shared" ca="1" si="127"/>
        <v>#NUM!</v>
      </c>
      <c r="BH54" t="str">
        <f t="shared" ca="1" si="128"/>
        <v/>
      </c>
      <c r="BI54" t="str">
        <f t="shared" ca="1" si="129"/>
        <v/>
      </c>
      <c r="BJ54" t="str">
        <f t="shared" ca="1" si="199"/>
        <v/>
      </c>
      <c r="BK54" t="str">
        <f ca="1">Lists!AE49</f>
        <v/>
      </c>
      <c r="BL54" s="264" t="str">
        <f t="shared" ca="1" si="200"/>
        <v/>
      </c>
      <c r="BO54" t="str">
        <f t="shared" ca="1" si="197"/>
        <v/>
      </c>
      <c r="BP54" s="264" t="str">
        <f t="shared" ca="1" si="196"/>
        <v/>
      </c>
      <c r="BQ54" s="265" t="str">
        <f t="shared" ca="1" si="201"/>
        <v/>
      </c>
      <c r="BR54" s="265" t="str">
        <f t="shared" ca="1" si="201"/>
        <v/>
      </c>
      <c r="BS54" s="265" t="str">
        <f t="shared" ca="1" si="201"/>
        <v/>
      </c>
      <c r="BT54" s="265" t="str">
        <f t="shared" ca="1" si="201"/>
        <v/>
      </c>
      <c r="BU54" s="265" t="str">
        <f t="shared" ca="1" si="201"/>
        <v/>
      </c>
      <c r="BV54" s="265" t="str">
        <f t="shared" ca="1" si="201"/>
        <v/>
      </c>
      <c r="BW54" s="266" t="str">
        <f t="shared" ca="1" si="201"/>
        <v/>
      </c>
      <c r="BY54" s="264" t="str">
        <f t="shared" ca="1" si="156"/>
        <v/>
      </c>
      <c r="BZ54" s="265" t="str">
        <f t="shared" ca="1" si="157"/>
        <v/>
      </c>
      <c r="CA54" s="265" t="str">
        <f t="shared" ca="1" si="158"/>
        <v/>
      </c>
      <c r="CB54" s="265" t="str">
        <f t="shared" ca="1" si="159"/>
        <v/>
      </c>
      <c r="CC54" s="265" t="str">
        <f t="shared" ca="1" si="160"/>
        <v/>
      </c>
      <c r="CD54" s="265" t="str">
        <f t="shared" ca="1" si="161"/>
        <v/>
      </c>
      <c r="CE54" s="265" t="str">
        <f t="shared" ca="1" si="162"/>
        <v/>
      </c>
      <c r="CF54" s="266" t="str">
        <f t="shared" ca="1" si="163"/>
        <v/>
      </c>
      <c r="CH54" s="264" t="str">
        <f t="shared" ca="1" si="164"/>
        <v/>
      </c>
      <c r="CI54" s="265" t="str">
        <f t="shared" ca="1" si="165"/>
        <v/>
      </c>
      <c r="CJ54" s="265" t="str">
        <f t="shared" ca="1" si="166"/>
        <v/>
      </c>
      <c r="CK54" s="265" t="str">
        <f t="shared" ca="1" si="167"/>
        <v/>
      </c>
      <c r="CL54" s="265" t="str">
        <f t="shared" ca="1" si="168"/>
        <v/>
      </c>
      <c r="CM54" s="265" t="str">
        <f t="shared" ca="1" si="169"/>
        <v/>
      </c>
      <c r="CN54" s="265" t="str">
        <f t="shared" ca="1" si="170"/>
        <v/>
      </c>
      <c r="CO54" s="266" t="str">
        <f t="shared" ca="1" si="171"/>
        <v/>
      </c>
      <c r="CV54" s="264" t="str">
        <f t="shared" ca="1" si="172"/>
        <v/>
      </c>
      <c r="CW54" s="265" t="str">
        <f t="shared" ca="1" si="173"/>
        <v/>
      </c>
      <c r="CX54" s="265" t="str">
        <f t="shared" ca="1" si="174"/>
        <v/>
      </c>
      <c r="CY54" s="265" t="str">
        <f t="shared" ca="1" si="175"/>
        <v/>
      </c>
      <c r="CZ54" s="265" t="str">
        <f t="shared" ca="1" si="176"/>
        <v/>
      </c>
      <c r="DA54" s="265" t="str">
        <f t="shared" ca="1" si="177"/>
        <v/>
      </c>
      <c r="DB54" s="265" t="str">
        <f t="shared" ca="1" si="178"/>
        <v/>
      </c>
      <c r="DC54" s="266" t="str">
        <f t="shared" ca="1" si="179"/>
        <v/>
      </c>
      <c r="DG54" s="264" t="str">
        <f t="shared" ca="1" si="180"/>
        <v/>
      </c>
      <c r="DH54" s="265" t="str">
        <f t="shared" ca="1" si="181"/>
        <v/>
      </c>
      <c r="DI54" s="265" t="str">
        <f t="shared" ca="1" si="182"/>
        <v/>
      </c>
      <c r="DJ54" s="265" t="str">
        <f t="shared" ca="1" si="183"/>
        <v/>
      </c>
      <c r="DK54" s="265" t="str">
        <f t="shared" ca="1" si="184"/>
        <v/>
      </c>
      <c r="DL54" s="265" t="str">
        <f t="shared" ca="1" si="185"/>
        <v/>
      </c>
      <c r="DM54" s="265" t="str">
        <f t="shared" ca="1" si="186"/>
        <v/>
      </c>
      <c r="DN54" s="266" t="str">
        <f t="shared" ca="1" si="187"/>
        <v/>
      </c>
      <c r="DP54" s="264" t="str">
        <f t="shared" ca="1" si="188"/>
        <v/>
      </c>
      <c r="DQ54" s="265" t="str">
        <f t="shared" ca="1" si="189"/>
        <v/>
      </c>
      <c r="DR54" s="265" t="str">
        <f t="shared" ca="1" si="190"/>
        <v/>
      </c>
      <c r="DS54" s="265" t="str">
        <f t="shared" ca="1" si="191"/>
        <v/>
      </c>
      <c r="DT54" s="265" t="str">
        <f t="shared" ca="1" si="192"/>
        <v/>
      </c>
      <c r="DU54" s="265" t="str">
        <f t="shared" ca="1" si="193"/>
        <v/>
      </c>
      <c r="DV54" s="265" t="str">
        <f t="shared" ca="1" si="194"/>
        <v/>
      </c>
      <c r="DW54" s="266" t="str">
        <f t="shared" ca="1" si="195"/>
        <v/>
      </c>
    </row>
    <row r="55" spans="2:127" hidden="1" outlineLevel="1" x14ac:dyDescent="0.25">
      <c r="B55" t="str">
        <f t="shared" ca="1" si="85"/>
        <v xml:space="preserve">  </v>
      </c>
      <c r="C55" t="str">
        <f t="shared" ca="1" si="144"/>
        <v/>
      </c>
      <c r="F55" t="str">
        <f t="shared" ca="1" si="106"/>
        <v/>
      </c>
      <c r="G55" t="str">
        <f t="shared" ca="1" si="107"/>
        <v/>
      </c>
      <c r="H55" t="str">
        <f t="shared" ca="1" si="108"/>
        <v/>
      </c>
      <c r="I55" t="str">
        <f t="shared" ca="1" si="109"/>
        <v/>
      </c>
      <c r="K55">
        <f t="shared" ca="1" si="145"/>
        <v>0</v>
      </c>
      <c r="M55">
        <f t="shared" ca="1" si="146"/>
        <v>0</v>
      </c>
      <c r="N55">
        <f t="shared" ca="1" si="147"/>
        <v>0</v>
      </c>
      <c r="O55">
        <f t="shared" ca="1" si="148"/>
        <v>0</v>
      </c>
      <c r="P55">
        <f t="shared" ca="1" si="149"/>
        <v>0</v>
      </c>
      <c r="Q55" t="e">
        <f t="shared" ca="1" si="150"/>
        <v>#VALUE!</v>
      </c>
      <c r="R55" t="e">
        <f t="shared" ca="1" si="151"/>
        <v>#VALUE!</v>
      </c>
      <c r="S55" t="e">
        <f t="shared" ca="1" si="152"/>
        <v>#VALUE!</v>
      </c>
      <c r="T55" t="e">
        <f t="shared" ca="1" si="153"/>
        <v>#VALUE!</v>
      </c>
      <c r="V55">
        <f t="shared" ca="1" si="154"/>
        <v>0</v>
      </c>
      <c r="W55" t="str">
        <f t="shared" ca="1" si="86"/>
        <v/>
      </c>
      <c r="X55" t="str">
        <f t="shared" ca="1" si="110"/>
        <v/>
      </c>
      <c r="Y55" t="str">
        <f t="shared" ca="1" si="87"/>
        <v/>
      </c>
      <c r="Z55" t="str">
        <f t="shared" ca="1" si="88"/>
        <v/>
      </c>
      <c r="AA55" t="str">
        <f t="shared" ca="1" si="111"/>
        <v/>
      </c>
      <c r="AB55" t="str">
        <f t="shared" ca="1" si="89"/>
        <v/>
      </c>
      <c r="AC55" t="str">
        <f t="shared" ca="1" si="90"/>
        <v/>
      </c>
      <c r="AD55" t="str">
        <f t="shared" ca="1" si="112"/>
        <v/>
      </c>
      <c r="AE55" t="str">
        <f t="shared" ca="1" si="91"/>
        <v/>
      </c>
      <c r="AF55" t="str">
        <f t="shared" ca="1" si="92"/>
        <v/>
      </c>
      <c r="AG55" t="str">
        <f t="shared" ca="1" si="113"/>
        <v/>
      </c>
      <c r="AH55" t="str">
        <f t="shared" ca="1" si="93"/>
        <v/>
      </c>
      <c r="AI55" t="str">
        <f t="shared" ca="1" si="94"/>
        <v/>
      </c>
      <c r="AJ55" t="str">
        <f t="shared" ca="1" si="114"/>
        <v/>
      </c>
      <c r="AK55" t="str">
        <f t="shared" ca="1" si="95"/>
        <v/>
      </c>
      <c r="AL55" t="str">
        <f t="shared" ca="1" si="96"/>
        <v/>
      </c>
      <c r="AM55" t="str">
        <f t="shared" ca="1" si="115"/>
        <v/>
      </c>
      <c r="AN55" t="str">
        <f t="shared" ca="1" si="97"/>
        <v/>
      </c>
      <c r="AO55" t="str">
        <f t="shared" ca="1" si="98"/>
        <v/>
      </c>
      <c r="AP55" t="str">
        <f t="shared" ca="1" si="116"/>
        <v/>
      </c>
      <c r="AQ55" t="str">
        <f t="shared" ca="1" si="99"/>
        <v/>
      </c>
      <c r="AR55" t="str">
        <f t="shared" ca="1" si="100"/>
        <v/>
      </c>
      <c r="AS55" t="str">
        <f t="shared" ca="1" si="117"/>
        <v/>
      </c>
      <c r="AT55" t="str">
        <f t="shared" ca="1" si="101"/>
        <v/>
      </c>
      <c r="AU55" t="str">
        <f t="shared" ca="1" si="118"/>
        <v/>
      </c>
      <c r="AV55">
        <f t="shared" ca="1" si="102"/>
        <v>0</v>
      </c>
      <c r="AW55">
        <f t="shared" ca="1" si="140"/>
        <v>0</v>
      </c>
      <c r="AX55">
        <f t="shared" ca="1" si="141"/>
        <v>0</v>
      </c>
      <c r="AY55">
        <f t="shared" ca="1" si="142"/>
        <v>0</v>
      </c>
      <c r="AZ55">
        <f t="shared" ca="1" si="143"/>
        <v>0</v>
      </c>
      <c r="BC55" t="str">
        <f ca="1">IF(BD55="","",COUNTIF($BD$10:BD55,BD55))</f>
        <v/>
      </c>
      <c r="BD55" t="str">
        <f t="shared" ca="1" si="126"/>
        <v/>
      </c>
      <c r="BE55" t="str">
        <f t="shared" ca="1" si="198"/>
        <v/>
      </c>
      <c r="BF55" t="str">
        <f ca="1">IF(BK55="","",COUNTIF($BJ$10:$BJ$99,"&lt;"&amp;BJ55)+COUNTIF($BJ$10:BJ55,"="&amp;BJ55))</f>
        <v/>
      </c>
      <c r="BG55" t="e">
        <f t="shared" ca="1" si="127"/>
        <v>#NUM!</v>
      </c>
      <c r="BH55" t="str">
        <f t="shared" ca="1" si="128"/>
        <v/>
      </c>
      <c r="BI55" t="str">
        <f t="shared" ca="1" si="129"/>
        <v/>
      </c>
      <c r="BJ55" t="str">
        <f t="shared" ca="1" si="199"/>
        <v/>
      </c>
      <c r="BK55" t="str">
        <f ca="1">Lists!AE50</f>
        <v/>
      </c>
      <c r="BL55" s="264" t="str">
        <f t="shared" ca="1" si="200"/>
        <v/>
      </c>
      <c r="BO55" t="str">
        <f t="shared" ca="1" si="197"/>
        <v/>
      </c>
      <c r="BP55" s="264" t="str">
        <f t="shared" ca="1" si="196"/>
        <v/>
      </c>
      <c r="BQ55" s="265" t="str">
        <f t="shared" ca="1" si="201"/>
        <v/>
      </c>
      <c r="BR55" s="265" t="str">
        <f t="shared" ca="1" si="201"/>
        <v/>
      </c>
      <c r="BS55" s="265" t="str">
        <f t="shared" ca="1" si="201"/>
        <v/>
      </c>
      <c r="BT55" s="265" t="str">
        <f t="shared" ca="1" si="201"/>
        <v/>
      </c>
      <c r="BU55" s="265" t="str">
        <f t="shared" ca="1" si="201"/>
        <v/>
      </c>
      <c r="BV55" s="265" t="str">
        <f t="shared" ca="1" si="201"/>
        <v/>
      </c>
      <c r="BW55" s="266" t="str">
        <f t="shared" ca="1" si="201"/>
        <v/>
      </c>
      <c r="BY55" s="264" t="str">
        <f t="shared" ca="1" si="156"/>
        <v/>
      </c>
      <c r="BZ55" s="265" t="str">
        <f t="shared" ca="1" si="157"/>
        <v/>
      </c>
      <c r="CA55" s="265" t="str">
        <f t="shared" ca="1" si="158"/>
        <v/>
      </c>
      <c r="CB55" s="265" t="str">
        <f t="shared" ca="1" si="159"/>
        <v/>
      </c>
      <c r="CC55" s="265" t="str">
        <f t="shared" ca="1" si="160"/>
        <v/>
      </c>
      <c r="CD55" s="265" t="str">
        <f t="shared" ca="1" si="161"/>
        <v/>
      </c>
      <c r="CE55" s="265" t="str">
        <f t="shared" ca="1" si="162"/>
        <v/>
      </c>
      <c r="CF55" s="266" t="str">
        <f t="shared" ca="1" si="163"/>
        <v/>
      </c>
      <c r="CH55" s="264" t="str">
        <f t="shared" ca="1" si="164"/>
        <v/>
      </c>
      <c r="CI55" s="265" t="str">
        <f t="shared" ca="1" si="165"/>
        <v/>
      </c>
      <c r="CJ55" s="265" t="str">
        <f t="shared" ca="1" si="166"/>
        <v/>
      </c>
      <c r="CK55" s="265" t="str">
        <f t="shared" ca="1" si="167"/>
        <v/>
      </c>
      <c r="CL55" s="265" t="str">
        <f t="shared" ca="1" si="168"/>
        <v/>
      </c>
      <c r="CM55" s="265" t="str">
        <f t="shared" ca="1" si="169"/>
        <v/>
      </c>
      <c r="CN55" s="265" t="str">
        <f t="shared" ca="1" si="170"/>
        <v/>
      </c>
      <c r="CO55" s="266" t="str">
        <f t="shared" ca="1" si="171"/>
        <v/>
      </c>
      <c r="CV55" s="264" t="str">
        <f t="shared" ca="1" si="172"/>
        <v/>
      </c>
      <c r="CW55" s="265" t="str">
        <f t="shared" ca="1" si="173"/>
        <v/>
      </c>
      <c r="CX55" s="265" t="str">
        <f t="shared" ca="1" si="174"/>
        <v/>
      </c>
      <c r="CY55" s="265" t="str">
        <f t="shared" ca="1" si="175"/>
        <v/>
      </c>
      <c r="CZ55" s="265" t="str">
        <f t="shared" ca="1" si="176"/>
        <v/>
      </c>
      <c r="DA55" s="265" t="str">
        <f t="shared" ca="1" si="177"/>
        <v/>
      </c>
      <c r="DB55" s="265" t="str">
        <f t="shared" ca="1" si="178"/>
        <v/>
      </c>
      <c r="DC55" s="266" t="str">
        <f t="shared" ca="1" si="179"/>
        <v/>
      </c>
      <c r="DG55" s="264" t="str">
        <f t="shared" ca="1" si="180"/>
        <v/>
      </c>
      <c r="DH55" s="265" t="str">
        <f t="shared" ca="1" si="181"/>
        <v/>
      </c>
      <c r="DI55" s="265" t="str">
        <f t="shared" ca="1" si="182"/>
        <v/>
      </c>
      <c r="DJ55" s="265" t="str">
        <f t="shared" ca="1" si="183"/>
        <v/>
      </c>
      <c r="DK55" s="265" t="str">
        <f t="shared" ca="1" si="184"/>
        <v/>
      </c>
      <c r="DL55" s="265" t="str">
        <f t="shared" ca="1" si="185"/>
        <v/>
      </c>
      <c r="DM55" s="265" t="str">
        <f t="shared" ca="1" si="186"/>
        <v/>
      </c>
      <c r="DN55" s="266" t="str">
        <f t="shared" ca="1" si="187"/>
        <v/>
      </c>
      <c r="DP55" s="264" t="str">
        <f t="shared" ca="1" si="188"/>
        <v/>
      </c>
      <c r="DQ55" s="265" t="str">
        <f t="shared" ca="1" si="189"/>
        <v/>
      </c>
      <c r="DR55" s="265" t="str">
        <f t="shared" ca="1" si="190"/>
        <v/>
      </c>
      <c r="DS55" s="265" t="str">
        <f t="shared" ca="1" si="191"/>
        <v/>
      </c>
      <c r="DT55" s="265" t="str">
        <f t="shared" ca="1" si="192"/>
        <v/>
      </c>
      <c r="DU55" s="265" t="str">
        <f t="shared" ca="1" si="193"/>
        <v/>
      </c>
      <c r="DV55" s="265" t="str">
        <f t="shared" ca="1" si="194"/>
        <v/>
      </c>
      <c r="DW55" s="266" t="str">
        <f t="shared" ca="1" si="195"/>
        <v/>
      </c>
    </row>
    <row r="56" spans="2:127" hidden="1" outlineLevel="1" x14ac:dyDescent="0.25">
      <c r="B56" t="str">
        <f t="shared" ca="1" si="85"/>
        <v xml:space="preserve">  </v>
      </c>
      <c r="C56" t="str">
        <f t="shared" ca="1" si="144"/>
        <v/>
      </c>
      <c r="F56" t="str">
        <f t="shared" ca="1" si="106"/>
        <v/>
      </c>
      <c r="G56" t="str">
        <f t="shared" ca="1" si="107"/>
        <v/>
      </c>
      <c r="H56" t="str">
        <f t="shared" ca="1" si="108"/>
        <v/>
      </c>
      <c r="I56" t="str">
        <f t="shared" ca="1" si="109"/>
        <v/>
      </c>
      <c r="K56">
        <f t="shared" ca="1" si="145"/>
        <v>0</v>
      </c>
      <c r="M56">
        <f t="shared" ca="1" si="146"/>
        <v>0</v>
      </c>
      <c r="N56">
        <f t="shared" ca="1" si="147"/>
        <v>0</v>
      </c>
      <c r="O56">
        <f t="shared" ca="1" si="148"/>
        <v>0</v>
      </c>
      <c r="P56">
        <f t="shared" ca="1" si="149"/>
        <v>0</v>
      </c>
      <c r="Q56" t="e">
        <f t="shared" ca="1" si="150"/>
        <v>#VALUE!</v>
      </c>
      <c r="R56" t="e">
        <f t="shared" ca="1" si="151"/>
        <v>#VALUE!</v>
      </c>
      <c r="S56" t="e">
        <f t="shared" ca="1" si="152"/>
        <v>#VALUE!</v>
      </c>
      <c r="T56" t="e">
        <f t="shared" ca="1" si="153"/>
        <v>#VALUE!</v>
      </c>
      <c r="V56">
        <f t="shared" ca="1" si="154"/>
        <v>0</v>
      </c>
      <c r="W56" t="str">
        <f t="shared" ca="1" si="86"/>
        <v/>
      </c>
      <c r="X56" t="str">
        <f t="shared" ca="1" si="110"/>
        <v/>
      </c>
      <c r="Y56" t="str">
        <f t="shared" ca="1" si="87"/>
        <v/>
      </c>
      <c r="Z56" t="str">
        <f t="shared" ca="1" si="88"/>
        <v/>
      </c>
      <c r="AA56" t="str">
        <f t="shared" ca="1" si="111"/>
        <v/>
      </c>
      <c r="AB56" t="str">
        <f t="shared" ca="1" si="89"/>
        <v/>
      </c>
      <c r="AC56" t="str">
        <f t="shared" ca="1" si="90"/>
        <v/>
      </c>
      <c r="AD56" t="str">
        <f t="shared" ca="1" si="112"/>
        <v/>
      </c>
      <c r="AE56" t="str">
        <f t="shared" ca="1" si="91"/>
        <v/>
      </c>
      <c r="AF56" t="str">
        <f t="shared" ca="1" si="92"/>
        <v/>
      </c>
      <c r="AG56" t="str">
        <f t="shared" ca="1" si="113"/>
        <v/>
      </c>
      <c r="AH56" t="str">
        <f t="shared" ca="1" si="93"/>
        <v/>
      </c>
      <c r="AI56" t="str">
        <f t="shared" ca="1" si="94"/>
        <v/>
      </c>
      <c r="AJ56" t="str">
        <f t="shared" ca="1" si="114"/>
        <v/>
      </c>
      <c r="AK56" t="str">
        <f t="shared" ca="1" si="95"/>
        <v/>
      </c>
      <c r="AL56" t="str">
        <f t="shared" ca="1" si="96"/>
        <v/>
      </c>
      <c r="AM56" t="str">
        <f t="shared" ca="1" si="115"/>
        <v/>
      </c>
      <c r="AN56" t="str">
        <f t="shared" ca="1" si="97"/>
        <v/>
      </c>
      <c r="AO56" t="str">
        <f t="shared" ca="1" si="98"/>
        <v/>
      </c>
      <c r="AP56" t="str">
        <f t="shared" ca="1" si="116"/>
        <v/>
      </c>
      <c r="AQ56" t="str">
        <f t="shared" ca="1" si="99"/>
        <v/>
      </c>
      <c r="AR56" t="str">
        <f t="shared" ca="1" si="100"/>
        <v/>
      </c>
      <c r="AS56" t="str">
        <f t="shared" ca="1" si="117"/>
        <v/>
      </c>
      <c r="AT56" t="str">
        <f t="shared" ca="1" si="101"/>
        <v/>
      </c>
      <c r="AU56" t="str">
        <f t="shared" ca="1" si="118"/>
        <v/>
      </c>
      <c r="AV56">
        <f t="shared" ca="1" si="102"/>
        <v>0</v>
      </c>
      <c r="AW56">
        <f t="shared" ca="1" si="140"/>
        <v>0</v>
      </c>
      <c r="AX56">
        <f t="shared" ca="1" si="141"/>
        <v>0</v>
      </c>
      <c r="AY56">
        <f t="shared" ca="1" si="142"/>
        <v>0</v>
      </c>
      <c r="AZ56">
        <f t="shared" ca="1" si="143"/>
        <v>0</v>
      </c>
      <c r="BC56" t="str">
        <f ca="1">IF(BD56="","",COUNTIF($BD$10:BD56,BD56))</f>
        <v/>
      </c>
      <c r="BD56" t="str">
        <f t="shared" ca="1" si="126"/>
        <v/>
      </c>
      <c r="BE56" t="str">
        <f t="shared" ca="1" si="198"/>
        <v/>
      </c>
      <c r="BF56" t="str">
        <f ca="1">IF(BK56="","",COUNTIF($BJ$10:$BJ$99,"&lt;"&amp;BJ56)+COUNTIF($BJ$10:BJ56,"="&amp;BJ56))</f>
        <v/>
      </c>
      <c r="BG56" t="e">
        <f t="shared" ca="1" si="127"/>
        <v>#NUM!</v>
      </c>
      <c r="BH56" t="str">
        <f t="shared" ca="1" si="128"/>
        <v/>
      </c>
      <c r="BI56" t="str">
        <f t="shared" ca="1" si="129"/>
        <v/>
      </c>
      <c r="BJ56" t="str">
        <f t="shared" ca="1" si="199"/>
        <v/>
      </c>
      <c r="BK56" t="str">
        <f ca="1">Lists!AE51</f>
        <v/>
      </c>
      <c r="BL56" s="264" t="str">
        <f t="shared" ca="1" si="200"/>
        <v/>
      </c>
      <c r="BO56" t="str">
        <f t="shared" ca="1" si="197"/>
        <v/>
      </c>
      <c r="BP56" s="264" t="str">
        <f t="shared" ca="1" si="196"/>
        <v/>
      </c>
      <c r="BQ56" s="265" t="str">
        <f t="shared" ca="1" si="201"/>
        <v/>
      </c>
      <c r="BR56" s="265" t="str">
        <f t="shared" ca="1" si="201"/>
        <v/>
      </c>
      <c r="BS56" s="265" t="str">
        <f t="shared" ca="1" si="201"/>
        <v/>
      </c>
      <c r="BT56" s="265" t="str">
        <f t="shared" ca="1" si="201"/>
        <v/>
      </c>
      <c r="BU56" s="265" t="str">
        <f t="shared" ca="1" si="201"/>
        <v/>
      </c>
      <c r="BV56" s="265" t="str">
        <f t="shared" ca="1" si="201"/>
        <v/>
      </c>
      <c r="BW56" s="266" t="str">
        <f t="shared" ca="1" si="201"/>
        <v/>
      </c>
      <c r="BY56" s="264" t="str">
        <f t="shared" ca="1" si="156"/>
        <v/>
      </c>
      <c r="BZ56" s="265" t="str">
        <f t="shared" ca="1" si="157"/>
        <v/>
      </c>
      <c r="CA56" s="265" t="str">
        <f t="shared" ca="1" si="158"/>
        <v/>
      </c>
      <c r="CB56" s="265" t="str">
        <f t="shared" ca="1" si="159"/>
        <v/>
      </c>
      <c r="CC56" s="265" t="str">
        <f t="shared" ca="1" si="160"/>
        <v/>
      </c>
      <c r="CD56" s="265" t="str">
        <f t="shared" ca="1" si="161"/>
        <v/>
      </c>
      <c r="CE56" s="265" t="str">
        <f t="shared" ca="1" si="162"/>
        <v/>
      </c>
      <c r="CF56" s="266" t="str">
        <f t="shared" ca="1" si="163"/>
        <v/>
      </c>
      <c r="CH56" s="264" t="str">
        <f t="shared" ca="1" si="164"/>
        <v/>
      </c>
      <c r="CI56" s="265" t="str">
        <f t="shared" ca="1" si="165"/>
        <v/>
      </c>
      <c r="CJ56" s="265" t="str">
        <f t="shared" ca="1" si="166"/>
        <v/>
      </c>
      <c r="CK56" s="265" t="str">
        <f t="shared" ca="1" si="167"/>
        <v/>
      </c>
      <c r="CL56" s="265" t="str">
        <f t="shared" ca="1" si="168"/>
        <v/>
      </c>
      <c r="CM56" s="265" t="str">
        <f t="shared" ca="1" si="169"/>
        <v/>
      </c>
      <c r="CN56" s="265" t="str">
        <f t="shared" ca="1" si="170"/>
        <v/>
      </c>
      <c r="CO56" s="266" t="str">
        <f t="shared" ca="1" si="171"/>
        <v/>
      </c>
      <c r="CV56" s="264" t="str">
        <f t="shared" ca="1" si="172"/>
        <v/>
      </c>
      <c r="CW56" s="265" t="str">
        <f t="shared" ca="1" si="173"/>
        <v/>
      </c>
      <c r="CX56" s="265" t="str">
        <f t="shared" ca="1" si="174"/>
        <v/>
      </c>
      <c r="CY56" s="265" t="str">
        <f t="shared" ca="1" si="175"/>
        <v/>
      </c>
      <c r="CZ56" s="265" t="str">
        <f t="shared" ca="1" si="176"/>
        <v/>
      </c>
      <c r="DA56" s="265" t="str">
        <f t="shared" ca="1" si="177"/>
        <v/>
      </c>
      <c r="DB56" s="265" t="str">
        <f t="shared" ca="1" si="178"/>
        <v/>
      </c>
      <c r="DC56" s="266" t="str">
        <f t="shared" ca="1" si="179"/>
        <v/>
      </c>
      <c r="DG56" s="264" t="str">
        <f t="shared" ca="1" si="180"/>
        <v/>
      </c>
      <c r="DH56" s="265" t="str">
        <f t="shared" ca="1" si="181"/>
        <v/>
      </c>
      <c r="DI56" s="265" t="str">
        <f t="shared" ca="1" si="182"/>
        <v/>
      </c>
      <c r="DJ56" s="265" t="str">
        <f t="shared" ca="1" si="183"/>
        <v/>
      </c>
      <c r="DK56" s="265" t="str">
        <f t="shared" ca="1" si="184"/>
        <v/>
      </c>
      <c r="DL56" s="265" t="str">
        <f t="shared" ca="1" si="185"/>
        <v/>
      </c>
      <c r="DM56" s="265" t="str">
        <f t="shared" ca="1" si="186"/>
        <v/>
      </c>
      <c r="DN56" s="266" t="str">
        <f t="shared" ca="1" si="187"/>
        <v/>
      </c>
      <c r="DP56" s="264" t="str">
        <f t="shared" ca="1" si="188"/>
        <v/>
      </c>
      <c r="DQ56" s="265" t="str">
        <f t="shared" ca="1" si="189"/>
        <v/>
      </c>
      <c r="DR56" s="265" t="str">
        <f t="shared" ca="1" si="190"/>
        <v/>
      </c>
      <c r="DS56" s="265" t="str">
        <f t="shared" ca="1" si="191"/>
        <v/>
      </c>
      <c r="DT56" s="265" t="str">
        <f t="shared" ca="1" si="192"/>
        <v/>
      </c>
      <c r="DU56" s="265" t="str">
        <f t="shared" ca="1" si="193"/>
        <v/>
      </c>
      <c r="DV56" s="265" t="str">
        <f t="shared" ca="1" si="194"/>
        <v/>
      </c>
      <c r="DW56" s="266" t="str">
        <f t="shared" ca="1" si="195"/>
        <v/>
      </c>
    </row>
    <row r="57" spans="2:127" hidden="1" outlineLevel="1" x14ac:dyDescent="0.25">
      <c r="B57" t="str">
        <f t="shared" ca="1" si="85"/>
        <v xml:space="preserve">  </v>
      </c>
      <c r="C57" t="str">
        <f t="shared" ca="1" si="144"/>
        <v/>
      </c>
      <c r="F57" t="str">
        <f t="shared" ca="1" si="106"/>
        <v/>
      </c>
      <c r="G57" t="str">
        <f t="shared" ca="1" si="107"/>
        <v/>
      </c>
      <c r="H57" t="str">
        <f t="shared" ca="1" si="108"/>
        <v/>
      </c>
      <c r="I57" t="str">
        <f t="shared" ca="1" si="109"/>
        <v/>
      </c>
      <c r="K57">
        <f t="shared" ca="1" si="145"/>
        <v>0</v>
      </c>
      <c r="M57">
        <f t="shared" ca="1" si="146"/>
        <v>0</v>
      </c>
      <c r="N57">
        <f t="shared" ca="1" si="147"/>
        <v>0</v>
      </c>
      <c r="O57">
        <f t="shared" ca="1" si="148"/>
        <v>0</v>
      </c>
      <c r="P57">
        <f t="shared" ca="1" si="149"/>
        <v>0</v>
      </c>
      <c r="Q57" t="e">
        <f t="shared" ca="1" si="150"/>
        <v>#VALUE!</v>
      </c>
      <c r="R57" t="e">
        <f t="shared" ca="1" si="151"/>
        <v>#VALUE!</v>
      </c>
      <c r="S57" t="e">
        <f t="shared" ca="1" si="152"/>
        <v>#VALUE!</v>
      </c>
      <c r="T57" t="e">
        <f t="shared" ca="1" si="153"/>
        <v>#VALUE!</v>
      </c>
      <c r="V57">
        <f t="shared" ca="1" si="154"/>
        <v>0</v>
      </c>
      <c r="W57" t="str">
        <f t="shared" ca="1" si="86"/>
        <v/>
      </c>
      <c r="X57" t="str">
        <f t="shared" ca="1" si="110"/>
        <v/>
      </c>
      <c r="Y57" t="str">
        <f t="shared" ca="1" si="87"/>
        <v/>
      </c>
      <c r="Z57" t="str">
        <f t="shared" ca="1" si="88"/>
        <v/>
      </c>
      <c r="AA57" t="str">
        <f t="shared" ca="1" si="111"/>
        <v/>
      </c>
      <c r="AB57" t="str">
        <f t="shared" ca="1" si="89"/>
        <v/>
      </c>
      <c r="AC57" t="str">
        <f t="shared" ca="1" si="90"/>
        <v/>
      </c>
      <c r="AD57" t="str">
        <f t="shared" ca="1" si="112"/>
        <v/>
      </c>
      <c r="AE57" t="str">
        <f t="shared" ca="1" si="91"/>
        <v/>
      </c>
      <c r="AF57" t="str">
        <f t="shared" ca="1" si="92"/>
        <v/>
      </c>
      <c r="AG57" t="str">
        <f t="shared" ca="1" si="113"/>
        <v/>
      </c>
      <c r="AH57" t="str">
        <f t="shared" ca="1" si="93"/>
        <v/>
      </c>
      <c r="AI57" t="str">
        <f t="shared" ca="1" si="94"/>
        <v/>
      </c>
      <c r="AJ57" t="str">
        <f t="shared" ca="1" si="114"/>
        <v/>
      </c>
      <c r="AK57" t="str">
        <f t="shared" ca="1" si="95"/>
        <v/>
      </c>
      <c r="AL57" t="str">
        <f t="shared" ca="1" si="96"/>
        <v/>
      </c>
      <c r="AM57" t="str">
        <f t="shared" ca="1" si="115"/>
        <v/>
      </c>
      <c r="AN57" t="str">
        <f t="shared" ca="1" si="97"/>
        <v/>
      </c>
      <c r="AO57" t="str">
        <f t="shared" ca="1" si="98"/>
        <v/>
      </c>
      <c r="AP57" t="str">
        <f t="shared" ca="1" si="116"/>
        <v/>
      </c>
      <c r="AQ57" t="str">
        <f t="shared" ca="1" si="99"/>
        <v/>
      </c>
      <c r="AR57" t="str">
        <f t="shared" ca="1" si="100"/>
        <v/>
      </c>
      <c r="AS57" t="str">
        <f t="shared" ca="1" si="117"/>
        <v/>
      </c>
      <c r="AT57" t="str">
        <f t="shared" ca="1" si="101"/>
        <v/>
      </c>
      <c r="AU57" t="str">
        <f t="shared" ca="1" si="118"/>
        <v/>
      </c>
      <c r="AV57">
        <f t="shared" ca="1" si="102"/>
        <v>0</v>
      </c>
      <c r="AW57">
        <f t="shared" ca="1" si="140"/>
        <v>0</v>
      </c>
      <c r="AX57">
        <f t="shared" ca="1" si="141"/>
        <v>0</v>
      </c>
      <c r="AY57">
        <f t="shared" ca="1" si="142"/>
        <v>0</v>
      </c>
      <c r="AZ57">
        <f t="shared" ca="1" si="143"/>
        <v>0</v>
      </c>
      <c r="BC57" t="str">
        <f ca="1">IF(BD57="","",COUNTIF($BD$10:BD57,BD57))</f>
        <v/>
      </c>
      <c r="BD57" t="str">
        <f t="shared" ca="1" si="126"/>
        <v/>
      </c>
      <c r="BE57" t="str">
        <f t="shared" ca="1" si="198"/>
        <v/>
      </c>
      <c r="BF57" t="str">
        <f ca="1">IF(BK57="","",COUNTIF($BJ$10:$BJ$99,"&lt;"&amp;BJ57)+COUNTIF($BJ$10:BJ57,"="&amp;BJ57))</f>
        <v/>
      </c>
      <c r="BG57" t="e">
        <f t="shared" ca="1" si="127"/>
        <v>#NUM!</v>
      </c>
      <c r="BH57" t="str">
        <f t="shared" ca="1" si="128"/>
        <v/>
      </c>
      <c r="BI57" t="str">
        <f t="shared" ca="1" si="129"/>
        <v/>
      </c>
      <c r="BJ57" t="str">
        <f t="shared" ca="1" si="199"/>
        <v/>
      </c>
      <c r="BK57" t="str">
        <f ca="1">Lists!AE52</f>
        <v/>
      </c>
      <c r="BL57" s="264" t="str">
        <f t="shared" ca="1" si="200"/>
        <v/>
      </c>
      <c r="BO57" t="str">
        <f t="shared" ca="1" si="197"/>
        <v/>
      </c>
      <c r="BP57" s="264" t="str">
        <f t="shared" ca="1" si="196"/>
        <v/>
      </c>
      <c r="BQ57" s="265" t="str">
        <f t="shared" ca="1" si="201"/>
        <v/>
      </c>
      <c r="BR57" s="265" t="str">
        <f t="shared" ca="1" si="201"/>
        <v/>
      </c>
      <c r="BS57" s="265" t="str">
        <f t="shared" ca="1" si="201"/>
        <v/>
      </c>
      <c r="BT57" s="265" t="str">
        <f t="shared" ca="1" si="201"/>
        <v/>
      </c>
      <c r="BU57" s="265" t="str">
        <f t="shared" ca="1" si="201"/>
        <v/>
      </c>
      <c r="BV57" s="265" t="str">
        <f t="shared" ca="1" si="201"/>
        <v/>
      </c>
      <c r="BW57" s="266" t="str">
        <f t="shared" ca="1" si="201"/>
        <v/>
      </c>
      <c r="BY57" s="264" t="str">
        <f t="shared" ca="1" si="156"/>
        <v/>
      </c>
      <c r="BZ57" s="265" t="str">
        <f t="shared" ca="1" si="157"/>
        <v/>
      </c>
      <c r="CA57" s="265" t="str">
        <f t="shared" ca="1" si="158"/>
        <v/>
      </c>
      <c r="CB57" s="265" t="str">
        <f t="shared" ca="1" si="159"/>
        <v/>
      </c>
      <c r="CC57" s="265" t="str">
        <f t="shared" ca="1" si="160"/>
        <v/>
      </c>
      <c r="CD57" s="265" t="str">
        <f t="shared" ca="1" si="161"/>
        <v/>
      </c>
      <c r="CE57" s="265" t="str">
        <f t="shared" ca="1" si="162"/>
        <v/>
      </c>
      <c r="CF57" s="266" t="str">
        <f t="shared" ca="1" si="163"/>
        <v/>
      </c>
      <c r="CH57" s="264" t="str">
        <f t="shared" ca="1" si="164"/>
        <v/>
      </c>
      <c r="CI57" s="265" t="str">
        <f t="shared" ca="1" si="165"/>
        <v/>
      </c>
      <c r="CJ57" s="265" t="str">
        <f t="shared" ca="1" si="166"/>
        <v/>
      </c>
      <c r="CK57" s="265" t="str">
        <f t="shared" ca="1" si="167"/>
        <v/>
      </c>
      <c r="CL57" s="265" t="str">
        <f t="shared" ca="1" si="168"/>
        <v/>
      </c>
      <c r="CM57" s="265" t="str">
        <f t="shared" ca="1" si="169"/>
        <v/>
      </c>
      <c r="CN57" s="265" t="str">
        <f t="shared" ca="1" si="170"/>
        <v/>
      </c>
      <c r="CO57" s="266" t="str">
        <f t="shared" ca="1" si="171"/>
        <v/>
      </c>
      <c r="CV57" s="264" t="str">
        <f t="shared" ca="1" si="172"/>
        <v/>
      </c>
      <c r="CW57" s="265" t="str">
        <f t="shared" ca="1" si="173"/>
        <v/>
      </c>
      <c r="CX57" s="265" t="str">
        <f t="shared" ca="1" si="174"/>
        <v/>
      </c>
      <c r="CY57" s="265" t="str">
        <f t="shared" ca="1" si="175"/>
        <v/>
      </c>
      <c r="CZ57" s="265" t="str">
        <f t="shared" ca="1" si="176"/>
        <v/>
      </c>
      <c r="DA57" s="265" t="str">
        <f t="shared" ca="1" si="177"/>
        <v/>
      </c>
      <c r="DB57" s="265" t="str">
        <f t="shared" ca="1" si="178"/>
        <v/>
      </c>
      <c r="DC57" s="266" t="str">
        <f t="shared" ca="1" si="179"/>
        <v/>
      </c>
      <c r="DG57" s="264" t="str">
        <f t="shared" ca="1" si="180"/>
        <v/>
      </c>
      <c r="DH57" s="265" t="str">
        <f t="shared" ca="1" si="181"/>
        <v/>
      </c>
      <c r="DI57" s="265" t="str">
        <f t="shared" ca="1" si="182"/>
        <v/>
      </c>
      <c r="DJ57" s="265" t="str">
        <f t="shared" ca="1" si="183"/>
        <v/>
      </c>
      <c r="DK57" s="265" t="str">
        <f t="shared" ca="1" si="184"/>
        <v/>
      </c>
      <c r="DL57" s="265" t="str">
        <f t="shared" ca="1" si="185"/>
        <v/>
      </c>
      <c r="DM57" s="265" t="str">
        <f t="shared" ca="1" si="186"/>
        <v/>
      </c>
      <c r="DN57" s="266" t="str">
        <f t="shared" ca="1" si="187"/>
        <v/>
      </c>
      <c r="DP57" s="264" t="str">
        <f t="shared" ca="1" si="188"/>
        <v/>
      </c>
      <c r="DQ57" s="265" t="str">
        <f t="shared" ca="1" si="189"/>
        <v/>
      </c>
      <c r="DR57" s="265" t="str">
        <f t="shared" ca="1" si="190"/>
        <v/>
      </c>
      <c r="DS57" s="265" t="str">
        <f t="shared" ca="1" si="191"/>
        <v/>
      </c>
      <c r="DT57" s="265" t="str">
        <f t="shared" ca="1" si="192"/>
        <v/>
      </c>
      <c r="DU57" s="265" t="str">
        <f t="shared" ca="1" si="193"/>
        <v/>
      </c>
      <c r="DV57" s="265" t="str">
        <f t="shared" ca="1" si="194"/>
        <v/>
      </c>
      <c r="DW57" s="266" t="str">
        <f t="shared" ca="1" si="195"/>
        <v/>
      </c>
    </row>
    <row r="58" spans="2:127" hidden="1" outlineLevel="1" x14ac:dyDescent="0.25">
      <c r="B58" t="str">
        <f t="shared" ca="1" si="85"/>
        <v xml:space="preserve">  </v>
      </c>
      <c r="C58" t="str">
        <f t="shared" ca="1" si="144"/>
        <v/>
      </c>
      <c r="F58" t="str">
        <f t="shared" ca="1" si="106"/>
        <v/>
      </c>
      <c r="G58" t="str">
        <f t="shared" ca="1" si="107"/>
        <v/>
      </c>
      <c r="H58" t="str">
        <f t="shared" ca="1" si="108"/>
        <v/>
      </c>
      <c r="I58" t="str">
        <f t="shared" ca="1" si="109"/>
        <v/>
      </c>
      <c r="K58">
        <f t="shared" ca="1" si="145"/>
        <v>0</v>
      </c>
      <c r="M58">
        <f t="shared" ca="1" si="146"/>
        <v>0</v>
      </c>
      <c r="N58">
        <f t="shared" ca="1" si="147"/>
        <v>0</v>
      </c>
      <c r="O58">
        <f t="shared" ca="1" si="148"/>
        <v>0</v>
      </c>
      <c r="P58">
        <f t="shared" ca="1" si="149"/>
        <v>0</v>
      </c>
      <c r="Q58" t="e">
        <f t="shared" ca="1" si="150"/>
        <v>#VALUE!</v>
      </c>
      <c r="R58" t="e">
        <f t="shared" ca="1" si="151"/>
        <v>#VALUE!</v>
      </c>
      <c r="S58" t="e">
        <f t="shared" ca="1" si="152"/>
        <v>#VALUE!</v>
      </c>
      <c r="T58" t="e">
        <f t="shared" ca="1" si="153"/>
        <v>#VALUE!</v>
      </c>
      <c r="V58">
        <f t="shared" ca="1" si="154"/>
        <v>0</v>
      </c>
      <c r="W58" t="str">
        <f t="shared" ca="1" si="86"/>
        <v/>
      </c>
      <c r="X58" t="str">
        <f t="shared" ca="1" si="110"/>
        <v/>
      </c>
      <c r="Y58" t="str">
        <f t="shared" ca="1" si="87"/>
        <v/>
      </c>
      <c r="Z58" t="str">
        <f t="shared" ca="1" si="88"/>
        <v/>
      </c>
      <c r="AA58" t="str">
        <f t="shared" ca="1" si="111"/>
        <v/>
      </c>
      <c r="AB58" t="str">
        <f t="shared" ca="1" si="89"/>
        <v/>
      </c>
      <c r="AC58" t="str">
        <f t="shared" ca="1" si="90"/>
        <v/>
      </c>
      <c r="AD58" t="str">
        <f t="shared" ca="1" si="112"/>
        <v/>
      </c>
      <c r="AE58" t="str">
        <f t="shared" ca="1" si="91"/>
        <v/>
      </c>
      <c r="AF58" t="str">
        <f t="shared" ca="1" si="92"/>
        <v/>
      </c>
      <c r="AG58" t="str">
        <f t="shared" ca="1" si="113"/>
        <v/>
      </c>
      <c r="AH58" t="str">
        <f t="shared" ca="1" si="93"/>
        <v/>
      </c>
      <c r="AI58" t="str">
        <f t="shared" ca="1" si="94"/>
        <v/>
      </c>
      <c r="AJ58" t="str">
        <f t="shared" ca="1" si="114"/>
        <v/>
      </c>
      <c r="AK58" t="str">
        <f t="shared" ca="1" si="95"/>
        <v/>
      </c>
      <c r="AL58" t="str">
        <f t="shared" ca="1" si="96"/>
        <v/>
      </c>
      <c r="AM58" t="str">
        <f t="shared" ca="1" si="115"/>
        <v/>
      </c>
      <c r="AN58" t="str">
        <f t="shared" ca="1" si="97"/>
        <v/>
      </c>
      <c r="AO58" t="str">
        <f t="shared" ca="1" si="98"/>
        <v/>
      </c>
      <c r="AP58" t="str">
        <f t="shared" ca="1" si="116"/>
        <v/>
      </c>
      <c r="AQ58" t="str">
        <f t="shared" ca="1" si="99"/>
        <v/>
      </c>
      <c r="AR58" t="str">
        <f t="shared" ca="1" si="100"/>
        <v/>
      </c>
      <c r="AS58" t="str">
        <f t="shared" ca="1" si="117"/>
        <v/>
      </c>
      <c r="AT58" t="str">
        <f t="shared" ca="1" si="101"/>
        <v/>
      </c>
      <c r="AU58" t="str">
        <f t="shared" ca="1" si="118"/>
        <v/>
      </c>
      <c r="AV58">
        <f t="shared" ca="1" si="102"/>
        <v>0</v>
      </c>
      <c r="AW58">
        <f t="shared" ca="1" si="140"/>
        <v>0</v>
      </c>
      <c r="AX58">
        <f t="shared" ca="1" si="141"/>
        <v>0</v>
      </c>
      <c r="AY58">
        <f t="shared" ca="1" si="142"/>
        <v>0</v>
      </c>
      <c r="AZ58">
        <f t="shared" ca="1" si="143"/>
        <v>0</v>
      </c>
      <c r="BC58" t="str">
        <f ca="1">IF(BD58="","",COUNTIF($BD$10:BD58,BD58))</f>
        <v/>
      </c>
      <c r="BD58" t="str">
        <f t="shared" ca="1" si="126"/>
        <v/>
      </c>
      <c r="BE58" t="str">
        <f t="shared" ca="1" si="198"/>
        <v/>
      </c>
      <c r="BF58" t="str">
        <f ca="1">IF(BK58="","",COUNTIF($BJ$10:$BJ$99,"&lt;"&amp;BJ58)+COUNTIF($BJ$10:BJ58,"="&amp;BJ58))</f>
        <v/>
      </c>
      <c r="BG58" t="e">
        <f t="shared" ca="1" si="127"/>
        <v>#NUM!</v>
      </c>
      <c r="BH58" t="str">
        <f t="shared" ca="1" si="128"/>
        <v/>
      </c>
      <c r="BI58" t="str">
        <f t="shared" ca="1" si="129"/>
        <v/>
      </c>
      <c r="BJ58" t="str">
        <f t="shared" ca="1" si="199"/>
        <v/>
      </c>
      <c r="BK58" t="str">
        <f ca="1">Lists!AE53</f>
        <v/>
      </c>
      <c r="BL58" s="264" t="str">
        <f t="shared" ca="1" si="200"/>
        <v/>
      </c>
      <c r="BO58" t="str">
        <f t="shared" ca="1" si="197"/>
        <v/>
      </c>
      <c r="BP58" s="264" t="str">
        <f t="shared" ca="1" si="196"/>
        <v/>
      </c>
      <c r="BQ58" s="265" t="str">
        <f t="shared" ca="1" si="201"/>
        <v/>
      </c>
      <c r="BR58" s="265" t="str">
        <f t="shared" ca="1" si="201"/>
        <v/>
      </c>
      <c r="BS58" s="265" t="str">
        <f t="shared" ca="1" si="201"/>
        <v/>
      </c>
      <c r="BT58" s="265" t="str">
        <f t="shared" ca="1" si="201"/>
        <v/>
      </c>
      <c r="BU58" s="265" t="str">
        <f t="shared" ca="1" si="201"/>
        <v/>
      </c>
      <c r="BV58" s="265" t="str">
        <f t="shared" ca="1" si="201"/>
        <v/>
      </c>
      <c r="BW58" s="266" t="str">
        <f t="shared" ca="1" si="201"/>
        <v/>
      </c>
      <c r="BY58" s="264" t="str">
        <f t="shared" ca="1" si="156"/>
        <v/>
      </c>
      <c r="BZ58" s="265" t="str">
        <f t="shared" ca="1" si="157"/>
        <v/>
      </c>
      <c r="CA58" s="265" t="str">
        <f t="shared" ca="1" si="158"/>
        <v/>
      </c>
      <c r="CB58" s="265" t="str">
        <f t="shared" ca="1" si="159"/>
        <v/>
      </c>
      <c r="CC58" s="265" t="str">
        <f t="shared" ca="1" si="160"/>
        <v/>
      </c>
      <c r="CD58" s="265" t="str">
        <f t="shared" ca="1" si="161"/>
        <v/>
      </c>
      <c r="CE58" s="265" t="str">
        <f t="shared" ca="1" si="162"/>
        <v/>
      </c>
      <c r="CF58" s="266" t="str">
        <f t="shared" ca="1" si="163"/>
        <v/>
      </c>
      <c r="CH58" s="264" t="str">
        <f t="shared" ca="1" si="164"/>
        <v/>
      </c>
      <c r="CI58" s="265" t="str">
        <f t="shared" ca="1" si="165"/>
        <v/>
      </c>
      <c r="CJ58" s="265" t="str">
        <f t="shared" ca="1" si="166"/>
        <v/>
      </c>
      <c r="CK58" s="265" t="str">
        <f t="shared" ca="1" si="167"/>
        <v/>
      </c>
      <c r="CL58" s="265" t="str">
        <f t="shared" ca="1" si="168"/>
        <v/>
      </c>
      <c r="CM58" s="265" t="str">
        <f t="shared" ca="1" si="169"/>
        <v/>
      </c>
      <c r="CN58" s="265" t="str">
        <f t="shared" ca="1" si="170"/>
        <v/>
      </c>
      <c r="CO58" s="266" t="str">
        <f t="shared" ca="1" si="171"/>
        <v/>
      </c>
      <c r="CV58" s="264" t="str">
        <f t="shared" ca="1" si="172"/>
        <v/>
      </c>
      <c r="CW58" s="265" t="str">
        <f t="shared" ca="1" si="173"/>
        <v/>
      </c>
      <c r="CX58" s="265" t="str">
        <f t="shared" ca="1" si="174"/>
        <v/>
      </c>
      <c r="CY58" s="265" t="str">
        <f t="shared" ca="1" si="175"/>
        <v/>
      </c>
      <c r="CZ58" s="265" t="str">
        <f t="shared" ca="1" si="176"/>
        <v/>
      </c>
      <c r="DA58" s="265" t="str">
        <f t="shared" ca="1" si="177"/>
        <v/>
      </c>
      <c r="DB58" s="265" t="str">
        <f t="shared" ca="1" si="178"/>
        <v/>
      </c>
      <c r="DC58" s="266" t="str">
        <f t="shared" ca="1" si="179"/>
        <v/>
      </c>
      <c r="DG58" s="264" t="str">
        <f t="shared" ca="1" si="180"/>
        <v/>
      </c>
      <c r="DH58" s="265" t="str">
        <f t="shared" ca="1" si="181"/>
        <v/>
      </c>
      <c r="DI58" s="265" t="str">
        <f t="shared" ca="1" si="182"/>
        <v/>
      </c>
      <c r="DJ58" s="265" t="str">
        <f t="shared" ca="1" si="183"/>
        <v/>
      </c>
      <c r="DK58" s="265" t="str">
        <f t="shared" ca="1" si="184"/>
        <v/>
      </c>
      <c r="DL58" s="265" t="str">
        <f t="shared" ca="1" si="185"/>
        <v/>
      </c>
      <c r="DM58" s="265" t="str">
        <f t="shared" ca="1" si="186"/>
        <v/>
      </c>
      <c r="DN58" s="266" t="str">
        <f t="shared" ca="1" si="187"/>
        <v/>
      </c>
      <c r="DP58" s="264" t="str">
        <f t="shared" ca="1" si="188"/>
        <v/>
      </c>
      <c r="DQ58" s="265" t="str">
        <f t="shared" ca="1" si="189"/>
        <v/>
      </c>
      <c r="DR58" s="265" t="str">
        <f t="shared" ca="1" si="190"/>
        <v/>
      </c>
      <c r="DS58" s="265" t="str">
        <f t="shared" ca="1" si="191"/>
        <v/>
      </c>
      <c r="DT58" s="265" t="str">
        <f t="shared" ca="1" si="192"/>
        <v/>
      </c>
      <c r="DU58" s="265" t="str">
        <f t="shared" ca="1" si="193"/>
        <v/>
      </c>
      <c r="DV58" s="265" t="str">
        <f t="shared" ca="1" si="194"/>
        <v/>
      </c>
      <c r="DW58" s="266" t="str">
        <f t="shared" ca="1" si="195"/>
        <v/>
      </c>
    </row>
    <row r="59" spans="2:127" hidden="1" outlineLevel="1" x14ac:dyDescent="0.25">
      <c r="B59" t="str">
        <f t="shared" ca="1" si="85"/>
        <v xml:space="preserve">  </v>
      </c>
      <c r="C59" t="str">
        <f t="shared" ca="1" si="144"/>
        <v/>
      </c>
      <c r="F59" t="str">
        <f t="shared" ca="1" si="106"/>
        <v/>
      </c>
      <c r="G59" t="str">
        <f t="shared" ca="1" si="107"/>
        <v/>
      </c>
      <c r="H59" t="str">
        <f t="shared" ca="1" si="108"/>
        <v/>
      </c>
      <c r="I59" t="str">
        <f t="shared" ca="1" si="109"/>
        <v/>
      </c>
      <c r="K59">
        <f t="shared" ca="1" si="145"/>
        <v>0</v>
      </c>
      <c r="M59">
        <f t="shared" ca="1" si="146"/>
        <v>0</v>
      </c>
      <c r="N59">
        <f t="shared" ca="1" si="147"/>
        <v>0</v>
      </c>
      <c r="O59">
        <f t="shared" ca="1" si="148"/>
        <v>0</v>
      </c>
      <c r="P59">
        <f t="shared" ca="1" si="149"/>
        <v>0</v>
      </c>
      <c r="Q59" t="e">
        <f t="shared" ca="1" si="150"/>
        <v>#VALUE!</v>
      </c>
      <c r="R59" t="e">
        <f t="shared" ca="1" si="151"/>
        <v>#VALUE!</v>
      </c>
      <c r="S59" t="e">
        <f t="shared" ca="1" si="152"/>
        <v>#VALUE!</v>
      </c>
      <c r="T59" t="e">
        <f t="shared" ca="1" si="153"/>
        <v>#VALUE!</v>
      </c>
      <c r="V59">
        <f t="shared" ca="1" si="154"/>
        <v>0</v>
      </c>
      <c r="W59" t="str">
        <f t="shared" ca="1" si="86"/>
        <v/>
      </c>
      <c r="X59" t="str">
        <f t="shared" ca="1" si="110"/>
        <v/>
      </c>
      <c r="Y59" t="str">
        <f t="shared" ca="1" si="87"/>
        <v/>
      </c>
      <c r="Z59" t="str">
        <f t="shared" ca="1" si="88"/>
        <v/>
      </c>
      <c r="AA59" t="str">
        <f t="shared" ca="1" si="111"/>
        <v/>
      </c>
      <c r="AB59" t="str">
        <f t="shared" ca="1" si="89"/>
        <v/>
      </c>
      <c r="AC59" t="str">
        <f t="shared" ca="1" si="90"/>
        <v/>
      </c>
      <c r="AD59" t="str">
        <f t="shared" ca="1" si="112"/>
        <v/>
      </c>
      <c r="AE59" t="str">
        <f t="shared" ca="1" si="91"/>
        <v/>
      </c>
      <c r="AF59" t="str">
        <f t="shared" ca="1" si="92"/>
        <v/>
      </c>
      <c r="AG59" t="str">
        <f t="shared" ca="1" si="113"/>
        <v/>
      </c>
      <c r="AH59" t="str">
        <f t="shared" ca="1" si="93"/>
        <v/>
      </c>
      <c r="AI59" t="str">
        <f t="shared" ca="1" si="94"/>
        <v/>
      </c>
      <c r="AJ59" t="str">
        <f t="shared" ca="1" si="114"/>
        <v/>
      </c>
      <c r="AK59" t="str">
        <f t="shared" ca="1" si="95"/>
        <v/>
      </c>
      <c r="AL59" t="str">
        <f t="shared" ca="1" si="96"/>
        <v/>
      </c>
      <c r="AM59" t="str">
        <f t="shared" ca="1" si="115"/>
        <v/>
      </c>
      <c r="AN59" t="str">
        <f t="shared" ca="1" si="97"/>
        <v/>
      </c>
      <c r="AO59" t="str">
        <f t="shared" ca="1" si="98"/>
        <v/>
      </c>
      <c r="AP59" t="str">
        <f t="shared" ca="1" si="116"/>
        <v/>
      </c>
      <c r="AQ59" t="str">
        <f t="shared" ca="1" si="99"/>
        <v/>
      </c>
      <c r="AR59" t="str">
        <f t="shared" ca="1" si="100"/>
        <v/>
      </c>
      <c r="AS59" t="str">
        <f t="shared" ca="1" si="117"/>
        <v/>
      </c>
      <c r="AT59" t="str">
        <f t="shared" ca="1" si="101"/>
        <v/>
      </c>
      <c r="AU59" t="str">
        <f t="shared" ca="1" si="118"/>
        <v/>
      </c>
      <c r="AV59">
        <f t="shared" ca="1" si="102"/>
        <v>0</v>
      </c>
      <c r="AW59">
        <f t="shared" ca="1" si="140"/>
        <v>0</v>
      </c>
      <c r="AX59">
        <f t="shared" ca="1" si="141"/>
        <v>0</v>
      </c>
      <c r="AY59">
        <f t="shared" ca="1" si="142"/>
        <v>0</v>
      </c>
      <c r="AZ59">
        <f t="shared" ca="1" si="143"/>
        <v>0</v>
      </c>
      <c r="BC59" t="str">
        <f ca="1">IF(BD59="","",COUNTIF($BD$10:BD59,BD59))</f>
        <v/>
      </c>
      <c r="BD59" t="str">
        <f t="shared" ca="1" si="126"/>
        <v/>
      </c>
      <c r="BE59" t="str">
        <f t="shared" ca="1" si="198"/>
        <v/>
      </c>
      <c r="BF59" t="str">
        <f ca="1">IF(BK59="","",COUNTIF($BJ$10:$BJ$99,"&lt;"&amp;BJ59)+COUNTIF($BJ$10:BJ59,"="&amp;BJ59))</f>
        <v/>
      </c>
      <c r="BG59" t="e">
        <f t="shared" ca="1" si="127"/>
        <v>#NUM!</v>
      </c>
      <c r="BH59" t="str">
        <f t="shared" ca="1" si="128"/>
        <v/>
      </c>
      <c r="BI59" t="str">
        <f t="shared" ca="1" si="129"/>
        <v/>
      </c>
      <c r="BJ59" t="str">
        <f t="shared" ca="1" si="199"/>
        <v/>
      </c>
      <c r="BK59" t="str">
        <f ca="1">Lists!AE54</f>
        <v/>
      </c>
      <c r="BL59" s="264" t="str">
        <f t="shared" ca="1" si="200"/>
        <v/>
      </c>
      <c r="BO59" t="str">
        <f t="shared" ca="1" si="197"/>
        <v/>
      </c>
      <c r="BP59" s="264" t="str">
        <f t="shared" ca="1" si="196"/>
        <v/>
      </c>
      <c r="BQ59" s="265" t="str">
        <f t="shared" ca="1" si="201"/>
        <v/>
      </c>
      <c r="BR59" s="265" t="str">
        <f t="shared" ca="1" si="201"/>
        <v/>
      </c>
      <c r="BS59" s="265" t="str">
        <f t="shared" ca="1" si="201"/>
        <v/>
      </c>
      <c r="BT59" s="265" t="str">
        <f t="shared" ca="1" si="201"/>
        <v/>
      </c>
      <c r="BU59" s="265" t="str">
        <f t="shared" ca="1" si="201"/>
        <v/>
      </c>
      <c r="BV59" s="265" t="str">
        <f t="shared" ca="1" si="201"/>
        <v/>
      </c>
      <c r="BW59" s="266" t="str">
        <f t="shared" ca="1" si="201"/>
        <v/>
      </c>
      <c r="BY59" s="264" t="str">
        <f t="shared" ca="1" si="156"/>
        <v/>
      </c>
      <c r="BZ59" s="265" t="str">
        <f t="shared" ca="1" si="157"/>
        <v/>
      </c>
      <c r="CA59" s="265" t="str">
        <f t="shared" ca="1" si="158"/>
        <v/>
      </c>
      <c r="CB59" s="265" t="str">
        <f t="shared" ca="1" si="159"/>
        <v/>
      </c>
      <c r="CC59" s="265" t="str">
        <f t="shared" ca="1" si="160"/>
        <v/>
      </c>
      <c r="CD59" s="265" t="str">
        <f t="shared" ca="1" si="161"/>
        <v/>
      </c>
      <c r="CE59" s="265" t="str">
        <f t="shared" ca="1" si="162"/>
        <v/>
      </c>
      <c r="CF59" s="266" t="str">
        <f t="shared" ca="1" si="163"/>
        <v/>
      </c>
      <c r="CH59" s="264" t="str">
        <f t="shared" ca="1" si="164"/>
        <v/>
      </c>
      <c r="CI59" s="265" t="str">
        <f t="shared" ca="1" si="165"/>
        <v/>
      </c>
      <c r="CJ59" s="265" t="str">
        <f t="shared" ca="1" si="166"/>
        <v/>
      </c>
      <c r="CK59" s="265" t="str">
        <f t="shared" ca="1" si="167"/>
        <v/>
      </c>
      <c r="CL59" s="265" t="str">
        <f t="shared" ca="1" si="168"/>
        <v/>
      </c>
      <c r="CM59" s="265" t="str">
        <f t="shared" ca="1" si="169"/>
        <v/>
      </c>
      <c r="CN59" s="265" t="str">
        <f t="shared" ca="1" si="170"/>
        <v/>
      </c>
      <c r="CO59" s="266" t="str">
        <f t="shared" ca="1" si="171"/>
        <v/>
      </c>
      <c r="CV59" s="264" t="str">
        <f t="shared" ca="1" si="172"/>
        <v/>
      </c>
      <c r="CW59" s="265" t="str">
        <f t="shared" ca="1" si="173"/>
        <v/>
      </c>
      <c r="CX59" s="265" t="str">
        <f t="shared" ca="1" si="174"/>
        <v/>
      </c>
      <c r="CY59" s="265" t="str">
        <f t="shared" ca="1" si="175"/>
        <v/>
      </c>
      <c r="CZ59" s="265" t="str">
        <f t="shared" ca="1" si="176"/>
        <v/>
      </c>
      <c r="DA59" s="265" t="str">
        <f t="shared" ca="1" si="177"/>
        <v/>
      </c>
      <c r="DB59" s="265" t="str">
        <f t="shared" ca="1" si="178"/>
        <v/>
      </c>
      <c r="DC59" s="266" t="str">
        <f t="shared" ca="1" si="179"/>
        <v/>
      </c>
      <c r="DG59" s="264" t="str">
        <f t="shared" ca="1" si="180"/>
        <v/>
      </c>
      <c r="DH59" s="265" t="str">
        <f t="shared" ca="1" si="181"/>
        <v/>
      </c>
      <c r="DI59" s="265" t="str">
        <f t="shared" ca="1" si="182"/>
        <v/>
      </c>
      <c r="DJ59" s="265" t="str">
        <f t="shared" ca="1" si="183"/>
        <v/>
      </c>
      <c r="DK59" s="265" t="str">
        <f t="shared" ca="1" si="184"/>
        <v/>
      </c>
      <c r="DL59" s="265" t="str">
        <f t="shared" ca="1" si="185"/>
        <v/>
      </c>
      <c r="DM59" s="265" t="str">
        <f t="shared" ca="1" si="186"/>
        <v/>
      </c>
      <c r="DN59" s="266" t="str">
        <f t="shared" ca="1" si="187"/>
        <v/>
      </c>
      <c r="DP59" s="264" t="str">
        <f t="shared" ca="1" si="188"/>
        <v/>
      </c>
      <c r="DQ59" s="265" t="str">
        <f t="shared" ca="1" si="189"/>
        <v/>
      </c>
      <c r="DR59" s="265" t="str">
        <f t="shared" ca="1" si="190"/>
        <v/>
      </c>
      <c r="DS59" s="265" t="str">
        <f t="shared" ca="1" si="191"/>
        <v/>
      </c>
      <c r="DT59" s="265" t="str">
        <f t="shared" ca="1" si="192"/>
        <v/>
      </c>
      <c r="DU59" s="265" t="str">
        <f t="shared" ca="1" si="193"/>
        <v/>
      </c>
      <c r="DV59" s="265" t="str">
        <f t="shared" ca="1" si="194"/>
        <v/>
      </c>
      <c r="DW59" s="266" t="str">
        <f t="shared" ca="1" si="195"/>
        <v/>
      </c>
    </row>
    <row r="60" spans="2:127" hidden="1" outlineLevel="1" x14ac:dyDescent="0.25">
      <c r="B60" t="str">
        <f t="shared" ca="1" si="85"/>
        <v xml:space="preserve">  </v>
      </c>
      <c r="C60" t="str">
        <f t="shared" ca="1" si="144"/>
        <v/>
      </c>
      <c r="F60" t="str">
        <f t="shared" ca="1" si="106"/>
        <v/>
      </c>
      <c r="G60" t="str">
        <f t="shared" ca="1" si="107"/>
        <v/>
      </c>
      <c r="H60" t="str">
        <f t="shared" ca="1" si="108"/>
        <v/>
      </c>
      <c r="I60" t="str">
        <f t="shared" ca="1" si="109"/>
        <v/>
      </c>
      <c r="K60">
        <f t="shared" ca="1" si="145"/>
        <v>0</v>
      </c>
      <c r="M60">
        <f t="shared" ca="1" si="146"/>
        <v>0</v>
      </c>
      <c r="N60">
        <f t="shared" ca="1" si="147"/>
        <v>0</v>
      </c>
      <c r="O60">
        <f t="shared" ca="1" si="148"/>
        <v>0</v>
      </c>
      <c r="P60">
        <f t="shared" ca="1" si="149"/>
        <v>0</v>
      </c>
      <c r="Q60" t="e">
        <f t="shared" ca="1" si="150"/>
        <v>#VALUE!</v>
      </c>
      <c r="R60" t="e">
        <f t="shared" ca="1" si="151"/>
        <v>#VALUE!</v>
      </c>
      <c r="S60" t="e">
        <f t="shared" ca="1" si="152"/>
        <v>#VALUE!</v>
      </c>
      <c r="T60" t="e">
        <f t="shared" ca="1" si="153"/>
        <v>#VALUE!</v>
      </c>
      <c r="V60">
        <f t="shared" ca="1" si="154"/>
        <v>0</v>
      </c>
      <c r="W60" t="str">
        <f t="shared" ca="1" si="86"/>
        <v/>
      </c>
      <c r="X60" t="str">
        <f t="shared" ca="1" si="110"/>
        <v/>
      </c>
      <c r="Y60" t="str">
        <f t="shared" ca="1" si="87"/>
        <v/>
      </c>
      <c r="Z60" t="str">
        <f t="shared" ca="1" si="88"/>
        <v/>
      </c>
      <c r="AA60" t="str">
        <f t="shared" ca="1" si="111"/>
        <v/>
      </c>
      <c r="AB60" t="str">
        <f t="shared" ca="1" si="89"/>
        <v/>
      </c>
      <c r="AC60" t="str">
        <f t="shared" ca="1" si="90"/>
        <v/>
      </c>
      <c r="AD60" t="str">
        <f t="shared" ca="1" si="112"/>
        <v/>
      </c>
      <c r="AE60" t="str">
        <f t="shared" ca="1" si="91"/>
        <v/>
      </c>
      <c r="AF60" t="str">
        <f t="shared" ca="1" si="92"/>
        <v/>
      </c>
      <c r="AG60" t="str">
        <f t="shared" ca="1" si="113"/>
        <v/>
      </c>
      <c r="AH60" t="str">
        <f t="shared" ca="1" si="93"/>
        <v/>
      </c>
      <c r="AI60" t="str">
        <f t="shared" ca="1" si="94"/>
        <v/>
      </c>
      <c r="AJ60" t="str">
        <f t="shared" ca="1" si="114"/>
        <v/>
      </c>
      <c r="AK60" t="str">
        <f t="shared" ca="1" si="95"/>
        <v/>
      </c>
      <c r="AL60" t="str">
        <f t="shared" ca="1" si="96"/>
        <v/>
      </c>
      <c r="AM60" t="str">
        <f t="shared" ca="1" si="115"/>
        <v/>
      </c>
      <c r="AN60" t="str">
        <f t="shared" ca="1" si="97"/>
        <v/>
      </c>
      <c r="AO60" t="str">
        <f t="shared" ca="1" si="98"/>
        <v/>
      </c>
      <c r="AP60" t="str">
        <f t="shared" ca="1" si="116"/>
        <v/>
      </c>
      <c r="AQ60" t="str">
        <f t="shared" ca="1" si="99"/>
        <v/>
      </c>
      <c r="AR60" t="str">
        <f t="shared" ca="1" si="100"/>
        <v/>
      </c>
      <c r="AS60" t="str">
        <f t="shared" ca="1" si="117"/>
        <v/>
      </c>
      <c r="AT60" t="str">
        <f t="shared" ca="1" si="101"/>
        <v/>
      </c>
      <c r="AU60" t="str">
        <f t="shared" ca="1" si="118"/>
        <v/>
      </c>
      <c r="AV60">
        <f t="shared" ca="1" si="102"/>
        <v>0</v>
      </c>
      <c r="AW60">
        <f t="shared" ca="1" si="140"/>
        <v>0</v>
      </c>
      <c r="AX60">
        <f t="shared" ca="1" si="141"/>
        <v>0</v>
      </c>
      <c r="AY60">
        <f t="shared" ca="1" si="142"/>
        <v>0</v>
      </c>
      <c r="AZ60">
        <f t="shared" ca="1" si="143"/>
        <v>0</v>
      </c>
      <c r="BC60" t="str">
        <f ca="1">IF(BD60="","",COUNTIF($BD$10:BD60,BD60))</f>
        <v/>
      </c>
      <c r="BD60" t="str">
        <f t="shared" ca="1" si="126"/>
        <v/>
      </c>
      <c r="BE60" t="str">
        <f t="shared" ca="1" si="198"/>
        <v/>
      </c>
      <c r="BF60" t="str">
        <f ca="1">IF(BK60="","",COUNTIF($BJ$10:$BJ$99,"&lt;"&amp;BJ60)+COUNTIF($BJ$10:BJ60,"="&amp;BJ60))</f>
        <v/>
      </c>
      <c r="BG60" t="e">
        <f t="shared" ca="1" si="127"/>
        <v>#NUM!</v>
      </c>
      <c r="BH60" t="str">
        <f t="shared" ca="1" si="128"/>
        <v/>
      </c>
      <c r="BI60" t="str">
        <f t="shared" ca="1" si="129"/>
        <v/>
      </c>
      <c r="BJ60" t="str">
        <f t="shared" ca="1" si="199"/>
        <v/>
      </c>
      <c r="BK60" t="str">
        <f ca="1">Lists!AE55</f>
        <v/>
      </c>
      <c r="BL60" s="264" t="str">
        <f t="shared" ca="1" si="200"/>
        <v/>
      </c>
      <c r="BO60" t="str">
        <f t="shared" ca="1" si="197"/>
        <v/>
      </c>
      <c r="BP60" s="264" t="str">
        <f t="shared" ca="1" si="196"/>
        <v/>
      </c>
      <c r="BQ60" s="265" t="str">
        <f t="shared" ca="1" si="201"/>
        <v/>
      </c>
      <c r="BR60" s="265" t="str">
        <f t="shared" ca="1" si="201"/>
        <v/>
      </c>
      <c r="BS60" s="265" t="str">
        <f t="shared" ca="1" si="201"/>
        <v/>
      </c>
      <c r="BT60" s="265" t="str">
        <f t="shared" ca="1" si="201"/>
        <v/>
      </c>
      <c r="BU60" s="265" t="str">
        <f t="shared" ca="1" si="201"/>
        <v/>
      </c>
      <c r="BV60" s="265" t="str">
        <f t="shared" ca="1" si="201"/>
        <v/>
      </c>
      <c r="BW60" s="266" t="str">
        <f t="shared" ca="1" si="201"/>
        <v/>
      </c>
      <c r="BY60" s="264" t="str">
        <f t="shared" ca="1" si="156"/>
        <v/>
      </c>
      <c r="BZ60" s="265" t="str">
        <f t="shared" ca="1" si="157"/>
        <v/>
      </c>
      <c r="CA60" s="265" t="str">
        <f t="shared" ca="1" si="158"/>
        <v/>
      </c>
      <c r="CB60" s="265" t="str">
        <f t="shared" ca="1" si="159"/>
        <v/>
      </c>
      <c r="CC60" s="265" t="str">
        <f t="shared" ca="1" si="160"/>
        <v/>
      </c>
      <c r="CD60" s="265" t="str">
        <f t="shared" ca="1" si="161"/>
        <v/>
      </c>
      <c r="CE60" s="265" t="str">
        <f t="shared" ca="1" si="162"/>
        <v/>
      </c>
      <c r="CF60" s="266" t="str">
        <f t="shared" ca="1" si="163"/>
        <v/>
      </c>
      <c r="CH60" s="264" t="str">
        <f t="shared" ca="1" si="164"/>
        <v/>
      </c>
      <c r="CI60" s="265" t="str">
        <f t="shared" ca="1" si="165"/>
        <v/>
      </c>
      <c r="CJ60" s="265" t="str">
        <f t="shared" ca="1" si="166"/>
        <v/>
      </c>
      <c r="CK60" s="265" t="str">
        <f t="shared" ca="1" si="167"/>
        <v/>
      </c>
      <c r="CL60" s="265" t="str">
        <f t="shared" ca="1" si="168"/>
        <v/>
      </c>
      <c r="CM60" s="265" t="str">
        <f t="shared" ca="1" si="169"/>
        <v/>
      </c>
      <c r="CN60" s="265" t="str">
        <f t="shared" ca="1" si="170"/>
        <v/>
      </c>
      <c r="CO60" s="266" t="str">
        <f t="shared" ca="1" si="171"/>
        <v/>
      </c>
      <c r="CV60" s="264" t="str">
        <f t="shared" ca="1" si="172"/>
        <v/>
      </c>
      <c r="CW60" s="265" t="str">
        <f t="shared" ca="1" si="173"/>
        <v/>
      </c>
      <c r="CX60" s="265" t="str">
        <f t="shared" ca="1" si="174"/>
        <v/>
      </c>
      <c r="CY60" s="265" t="str">
        <f t="shared" ca="1" si="175"/>
        <v/>
      </c>
      <c r="CZ60" s="265" t="str">
        <f t="shared" ca="1" si="176"/>
        <v/>
      </c>
      <c r="DA60" s="265" t="str">
        <f t="shared" ca="1" si="177"/>
        <v/>
      </c>
      <c r="DB60" s="265" t="str">
        <f t="shared" ca="1" si="178"/>
        <v/>
      </c>
      <c r="DC60" s="266" t="str">
        <f t="shared" ca="1" si="179"/>
        <v/>
      </c>
      <c r="DG60" s="264" t="str">
        <f t="shared" ca="1" si="180"/>
        <v/>
      </c>
      <c r="DH60" s="265" t="str">
        <f t="shared" ca="1" si="181"/>
        <v/>
      </c>
      <c r="DI60" s="265" t="str">
        <f t="shared" ca="1" si="182"/>
        <v/>
      </c>
      <c r="DJ60" s="265" t="str">
        <f t="shared" ca="1" si="183"/>
        <v/>
      </c>
      <c r="DK60" s="265" t="str">
        <f t="shared" ca="1" si="184"/>
        <v/>
      </c>
      <c r="DL60" s="265" t="str">
        <f t="shared" ca="1" si="185"/>
        <v/>
      </c>
      <c r="DM60" s="265" t="str">
        <f t="shared" ca="1" si="186"/>
        <v/>
      </c>
      <c r="DN60" s="266" t="str">
        <f t="shared" ca="1" si="187"/>
        <v/>
      </c>
      <c r="DP60" s="264" t="str">
        <f t="shared" ca="1" si="188"/>
        <v/>
      </c>
      <c r="DQ60" s="265" t="str">
        <f t="shared" ca="1" si="189"/>
        <v/>
      </c>
      <c r="DR60" s="265" t="str">
        <f t="shared" ca="1" si="190"/>
        <v/>
      </c>
      <c r="DS60" s="265" t="str">
        <f t="shared" ca="1" si="191"/>
        <v/>
      </c>
      <c r="DT60" s="265" t="str">
        <f t="shared" ca="1" si="192"/>
        <v/>
      </c>
      <c r="DU60" s="265" t="str">
        <f t="shared" ca="1" si="193"/>
        <v/>
      </c>
      <c r="DV60" s="265" t="str">
        <f t="shared" ca="1" si="194"/>
        <v/>
      </c>
      <c r="DW60" s="266" t="str">
        <f t="shared" ca="1" si="195"/>
        <v/>
      </c>
    </row>
    <row r="61" spans="2:127" hidden="1" outlineLevel="1" x14ac:dyDescent="0.25">
      <c r="B61" t="str">
        <f t="shared" ca="1" si="85"/>
        <v xml:space="preserve">  </v>
      </c>
      <c r="C61" t="str">
        <f t="shared" ca="1" si="144"/>
        <v/>
      </c>
      <c r="F61" t="str">
        <f t="shared" ca="1" si="106"/>
        <v/>
      </c>
      <c r="G61" t="str">
        <f t="shared" ca="1" si="107"/>
        <v/>
      </c>
      <c r="H61" t="str">
        <f t="shared" ca="1" si="108"/>
        <v/>
      </c>
      <c r="I61" t="str">
        <f t="shared" ca="1" si="109"/>
        <v/>
      </c>
      <c r="K61">
        <f t="shared" ca="1" si="145"/>
        <v>0</v>
      </c>
      <c r="M61">
        <f t="shared" ca="1" si="146"/>
        <v>0</v>
      </c>
      <c r="N61">
        <f t="shared" ca="1" si="147"/>
        <v>0</v>
      </c>
      <c r="O61">
        <f t="shared" ca="1" si="148"/>
        <v>0</v>
      </c>
      <c r="P61">
        <f t="shared" ca="1" si="149"/>
        <v>0</v>
      </c>
      <c r="Q61" t="e">
        <f t="shared" ca="1" si="150"/>
        <v>#VALUE!</v>
      </c>
      <c r="R61" t="e">
        <f t="shared" ca="1" si="151"/>
        <v>#VALUE!</v>
      </c>
      <c r="S61" t="e">
        <f t="shared" ca="1" si="152"/>
        <v>#VALUE!</v>
      </c>
      <c r="T61" t="e">
        <f t="shared" ca="1" si="153"/>
        <v>#VALUE!</v>
      </c>
      <c r="V61">
        <f t="shared" ca="1" si="154"/>
        <v>0</v>
      </c>
      <c r="W61" t="str">
        <f t="shared" ca="1" si="86"/>
        <v/>
      </c>
      <c r="X61" t="str">
        <f t="shared" ca="1" si="110"/>
        <v/>
      </c>
      <c r="Y61" t="str">
        <f t="shared" ca="1" si="87"/>
        <v/>
      </c>
      <c r="Z61" t="str">
        <f t="shared" ca="1" si="88"/>
        <v/>
      </c>
      <c r="AA61" t="str">
        <f t="shared" ca="1" si="111"/>
        <v/>
      </c>
      <c r="AB61" t="str">
        <f t="shared" ca="1" si="89"/>
        <v/>
      </c>
      <c r="AC61" t="str">
        <f t="shared" ca="1" si="90"/>
        <v/>
      </c>
      <c r="AD61" t="str">
        <f t="shared" ca="1" si="112"/>
        <v/>
      </c>
      <c r="AE61" t="str">
        <f t="shared" ca="1" si="91"/>
        <v/>
      </c>
      <c r="AF61" t="str">
        <f t="shared" ca="1" si="92"/>
        <v/>
      </c>
      <c r="AG61" t="str">
        <f t="shared" ca="1" si="113"/>
        <v/>
      </c>
      <c r="AH61" t="str">
        <f t="shared" ca="1" si="93"/>
        <v/>
      </c>
      <c r="AI61" t="str">
        <f t="shared" ca="1" si="94"/>
        <v/>
      </c>
      <c r="AJ61" t="str">
        <f t="shared" ca="1" si="114"/>
        <v/>
      </c>
      <c r="AK61" t="str">
        <f t="shared" ca="1" si="95"/>
        <v/>
      </c>
      <c r="AL61" t="str">
        <f t="shared" ca="1" si="96"/>
        <v/>
      </c>
      <c r="AM61" t="str">
        <f t="shared" ca="1" si="115"/>
        <v/>
      </c>
      <c r="AN61" t="str">
        <f t="shared" ca="1" si="97"/>
        <v/>
      </c>
      <c r="AO61" t="str">
        <f t="shared" ca="1" si="98"/>
        <v/>
      </c>
      <c r="AP61" t="str">
        <f t="shared" ca="1" si="116"/>
        <v/>
      </c>
      <c r="AQ61" t="str">
        <f t="shared" ca="1" si="99"/>
        <v/>
      </c>
      <c r="AR61" t="str">
        <f t="shared" ca="1" si="100"/>
        <v/>
      </c>
      <c r="AS61" t="str">
        <f t="shared" ca="1" si="117"/>
        <v/>
      </c>
      <c r="AT61" t="str">
        <f t="shared" ca="1" si="101"/>
        <v/>
      </c>
      <c r="AU61" t="str">
        <f t="shared" ca="1" si="118"/>
        <v/>
      </c>
      <c r="AV61">
        <f t="shared" ca="1" si="102"/>
        <v>0</v>
      </c>
      <c r="AW61">
        <f t="shared" ca="1" si="140"/>
        <v>0</v>
      </c>
      <c r="AX61">
        <f t="shared" ca="1" si="141"/>
        <v>0</v>
      </c>
      <c r="AY61">
        <f t="shared" ca="1" si="142"/>
        <v>0</v>
      </c>
      <c r="AZ61">
        <f t="shared" ca="1" si="143"/>
        <v>0</v>
      </c>
      <c r="BC61" t="str">
        <f ca="1">IF(BD61="","",COUNTIF($BD$10:BD61,BD61))</f>
        <v/>
      </c>
      <c r="BD61" t="str">
        <f t="shared" ca="1" si="126"/>
        <v/>
      </c>
      <c r="BE61" t="str">
        <f t="shared" ca="1" si="198"/>
        <v/>
      </c>
      <c r="BF61" t="str">
        <f ca="1">IF(BK61="","",COUNTIF($BJ$10:$BJ$99,"&lt;"&amp;BJ61)+COUNTIF($BJ$10:BJ61,"="&amp;BJ61))</f>
        <v/>
      </c>
      <c r="BG61" t="e">
        <f t="shared" ca="1" si="127"/>
        <v>#NUM!</v>
      </c>
      <c r="BH61" t="str">
        <f t="shared" ca="1" si="128"/>
        <v/>
      </c>
      <c r="BI61" t="str">
        <f t="shared" ca="1" si="129"/>
        <v/>
      </c>
      <c r="BJ61" t="str">
        <f t="shared" ca="1" si="199"/>
        <v/>
      </c>
      <c r="BK61" t="str">
        <f ca="1">Lists!AE56</f>
        <v/>
      </c>
      <c r="BL61" s="264" t="str">
        <f t="shared" ca="1" si="200"/>
        <v/>
      </c>
      <c r="BO61" t="str">
        <f t="shared" ca="1" si="197"/>
        <v/>
      </c>
      <c r="BP61" s="264" t="str">
        <f t="shared" ca="1" si="196"/>
        <v/>
      </c>
      <c r="BQ61" s="265" t="str">
        <f t="shared" ca="1" si="201"/>
        <v/>
      </c>
      <c r="BR61" s="265" t="str">
        <f t="shared" ca="1" si="201"/>
        <v/>
      </c>
      <c r="BS61" s="265" t="str">
        <f t="shared" ca="1" si="201"/>
        <v/>
      </c>
      <c r="BT61" s="265" t="str">
        <f t="shared" ca="1" si="201"/>
        <v/>
      </c>
      <c r="BU61" s="265" t="str">
        <f t="shared" ca="1" si="201"/>
        <v/>
      </c>
      <c r="BV61" s="265" t="str">
        <f t="shared" ca="1" si="201"/>
        <v/>
      </c>
      <c r="BW61" s="266" t="str">
        <f t="shared" ca="1" si="201"/>
        <v/>
      </c>
      <c r="BY61" s="264" t="str">
        <f t="shared" ca="1" si="156"/>
        <v/>
      </c>
      <c r="BZ61" s="265" t="str">
        <f t="shared" ca="1" si="157"/>
        <v/>
      </c>
      <c r="CA61" s="265" t="str">
        <f t="shared" ca="1" si="158"/>
        <v/>
      </c>
      <c r="CB61" s="265" t="str">
        <f t="shared" ca="1" si="159"/>
        <v/>
      </c>
      <c r="CC61" s="265" t="str">
        <f t="shared" ca="1" si="160"/>
        <v/>
      </c>
      <c r="CD61" s="265" t="str">
        <f t="shared" ca="1" si="161"/>
        <v/>
      </c>
      <c r="CE61" s="265" t="str">
        <f t="shared" ca="1" si="162"/>
        <v/>
      </c>
      <c r="CF61" s="266" t="str">
        <f t="shared" ca="1" si="163"/>
        <v/>
      </c>
      <c r="CH61" s="264" t="str">
        <f t="shared" ca="1" si="164"/>
        <v/>
      </c>
      <c r="CI61" s="265" t="str">
        <f t="shared" ca="1" si="165"/>
        <v/>
      </c>
      <c r="CJ61" s="265" t="str">
        <f t="shared" ca="1" si="166"/>
        <v/>
      </c>
      <c r="CK61" s="265" t="str">
        <f t="shared" ca="1" si="167"/>
        <v/>
      </c>
      <c r="CL61" s="265" t="str">
        <f t="shared" ca="1" si="168"/>
        <v/>
      </c>
      <c r="CM61" s="265" t="str">
        <f t="shared" ca="1" si="169"/>
        <v/>
      </c>
      <c r="CN61" s="265" t="str">
        <f t="shared" ca="1" si="170"/>
        <v/>
      </c>
      <c r="CO61" s="266" t="str">
        <f t="shared" ca="1" si="171"/>
        <v/>
      </c>
      <c r="CV61" s="264" t="str">
        <f t="shared" ca="1" si="172"/>
        <v/>
      </c>
      <c r="CW61" s="265" t="str">
        <f t="shared" ca="1" si="173"/>
        <v/>
      </c>
      <c r="CX61" s="265" t="str">
        <f t="shared" ca="1" si="174"/>
        <v/>
      </c>
      <c r="CY61" s="265" t="str">
        <f t="shared" ca="1" si="175"/>
        <v/>
      </c>
      <c r="CZ61" s="265" t="str">
        <f t="shared" ca="1" si="176"/>
        <v/>
      </c>
      <c r="DA61" s="265" t="str">
        <f t="shared" ca="1" si="177"/>
        <v/>
      </c>
      <c r="DB61" s="265" t="str">
        <f t="shared" ca="1" si="178"/>
        <v/>
      </c>
      <c r="DC61" s="266" t="str">
        <f t="shared" ca="1" si="179"/>
        <v/>
      </c>
      <c r="DG61" s="264" t="str">
        <f t="shared" ca="1" si="180"/>
        <v/>
      </c>
      <c r="DH61" s="265" t="str">
        <f t="shared" ca="1" si="181"/>
        <v/>
      </c>
      <c r="DI61" s="265" t="str">
        <f t="shared" ca="1" si="182"/>
        <v/>
      </c>
      <c r="DJ61" s="265" t="str">
        <f t="shared" ca="1" si="183"/>
        <v/>
      </c>
      <c r="DK61" s="265" t="str">
        <f t="shared" ca="1" si="184"/>
        <v/>
      </c>
      <c r="DL61" s="265" t="str">
        <f t="shared" ca="1" si="185"/>
        <v/>
      </c>
      <c r="DM61" s="265" t="str">
        <f t="shared" ca="1" si="186"/>
        <v/>
      </c>
      <c r="DN61" s="266" t="str">
        <f t="shared" ca="1" si="187"/>
        <v/>
      </c>
      <c r="DP61" s="264" t="str">
        <f t="shared" ca="1" si="188"/>
        <v/>
      </c>
      <c r="DQ61" s="265" t="str">
        <f t="shared" ca="1" si="189"/>
        <v/>
      </c>
      <c r="DR61" s="265" t="str">
        <f t="shared" ca="1" si="190"/>
        <v/>
      </c>
      <c r="DS61" s="265" t="str">
        <f t="shared" ca="1" si="191"/>
        <v/>
      </c>
      <c r="DT61" s="265" t="str">
        <f t="shared" ca="1" si="192"/>
        <v/>
      </c>
      <c r="DU61" s="265" t="str">
        <f t="shared" ca="1" si="193"/>
        <v/>
      </c>
      <c r="DV61" s="265" t="str">
        <f t="shared" ca="1" si="194"/>
        <v/>
      </c>
      <c r="DW61" s="266" t="str">
        <f t="shared" ca="1" si="195"/>
        <v/>
      </c>
    </row>
    <row r="62" spans="2:127" hidden="1" outlineLevel="1" x14ac:dyDescent="0.25">
      <c r="B62" t="str">
        <f t="shared" ca="1" si="85"/>
        <v xml:space="preserve">  </v>
      </c>
      <c r="C62" t="str">
        <f t="shared" ca="1" si="144"/>
        <v/>
      </c>
      <c r="F62" t="str">
        <f t="shared" ca="1" si="106"/>
        <v/>
      </c>
      <c r="G62" t="str">
        <f t="shared" ca="1" si="107"/>
        <v/>
      </c>
      <c r="H62" t="str">
        <f t="shared" ca="1" si="108"/>
        <v/>
      </c>
      <c r="I62" t="str">
        <f t="shared" ca="1" si="109"/>
        <v/>
      </c>
      <c r="K62">
        <f t="shared" ca="1" si="145"/>
        <v>0</v>
      </c>
      <c r="M62">
        <f t="shared" ca="1" si="146"/>
        <v>0</v>
      </c>
      <c r="N62">
        <f t="shared" ca="1" si="147"/>
        <v>0</v>
      </c>
      <c r="O62">
        <f t="shared" ca="1" si="148"/>
        <v>0</v>
      </c>
      <c r="P62">
        <f t="shared" ca="1" si="149"/>
        <v>0</v>
      </c>
      <c r="Q62" t="e">
        <f t="shared" ca="1" si="150"/>
        <v>#VALUE!</v>
      </c>
      <c r="R62" t="e">
        <f t="shared" ca="1" si="151"/>
        <v>#VALUE!</v>
      </c>
      <c r="S62" t="e">
        <f t="shared" ca="1" si="152"/>
        <v>#VALUE!</v>
      </c>
      <c r="T62" t="e">
        <f t="shared" ca="1" si="153"/>
        <v>#VALUE!</v>
      </c>
      <c r="V62">
        <f t="shared" ca="1" si="154"/>
        <v>0</v>
      </c>
      <c r="W62" t="str">
        <f t="shared" ca="1" si="86"/>
        <v/>
      </c>
      <c r="X62" t="str">
        <f t="shared" ca="1" si="110"/>
        <v/>
      </c>
      <c r="Y62" t="str">
        <f t="shared" ca="1" si="87"/>
        <v/>
      </c>
      <c r="Z62" t="str">
        <f t="shared" ca="1" si="88"/>
        <v/>
      </c>
      <c r="AA62" t="str">
        <f t="shared" ca="1" si="111"/>
        <v/>
      </c>
      <c r="AB62" t="str">
        <f t="shared" ca="1" si="89"/>
        <v/>
      </c>
      <c r="AC62" t="str">
        <f t="shared" ca="1" si="90"/>
        <v/>
      </c>
      <c r="AD62" t="str">
        <f t="shared" ca="1" si="112"/>
        <v/>
      </c>
      <c r="AE62" t="str">
        <f t="shared" ca="1" si="91"/>
        <v/>
      </c>
      <c r="AF62" t="str">
        <f t="shared" ca="1" si="92"/>
        <v/>
      </c>
      <c r="AG62" t="str">
        <f t="shared" ca="1" si="113"/>
        <v/>
      </c>
      <c r="AH62" t="str">
        <f t="shared" ca="1" si="93"/>
        <v/>
      </c>
      <c r="AI62" t="str">
        <f t="shared" ca="1" si="94"/>
        <v/>
      </c>
      <c r="AJ62" t="str">
        <f t="shared" ca="1" si="114"/>
        <v/>
      </c>
      <c r="AK62" t="str">
        <f t="shared" ca="1" si="95"/>
        <v/>
      </c>
      <c r="AL62" t="str">
        <f t="shared" ca="1" si="96"/>
        <v/>
      </c>
      <c r="AM62" t="str">
        <f t="shared" ca="1" si="115"/>
        <v/>
      </c>
      <c r="AN62" t="str">
        <f t="shared" ca="1" si="97"/>
        <v/>
      </c>
      <c r="AO62" t="str">
        <f t="shared" ca="1" si="98"/>
        <v/>
      </c>
      <c r="AP62" t="str">
        <f t="shared" ca="1" si="116"/>
        <v/>
      </c>
      <c r="AQ62" t="str">
        <f t="shared" ca="1" si="99"/>
        <v/>
      </c>
      <c r="AR62" t="str">
        <f t="shared" ca="1" si="100"/>
        <v/>
      </c>
      <c r="AS62" t="str">
        <f t="shared" ca="1" si="117"/>
        <v/>
      </c>
      <c r="AT62" t="str">
        <f t="shared" ca="1" si="101"/>
        <v/>
      </c>
      <c r="AU62" t="str">
        <f t="shared" ca="1" si="118"/>
        <v/>
      </c>
      <c r="AV62">
        <f t="shared" ca="1" si="102"/>
        <v>0</v>
      </c>
      <c r="AW62">
        <f t="shared" ca="1" si="140"/>
        <v>0</v>
      </c>
      <c r="AX62">
        <f t="shared" ca="1" si="141"/>
        <v>0</v>
      </c>
      <c r="AY62">
        <f t="shared" ca="1" si="142"/>
        <v>0</v>
      </c>
      <c r="AZ62">
        <f t="shared" ca="1" si="143"/>
        <v>0</v>
      </c>
      <c r="BC62" t="str">
        <f ca="1">IF(BD62="","",COUNTIF($BD$10:BD62,BD62))</f>
        <v/>
      </c>
      <c r="BD62" t="str">
        <f t="shared" ca="1" si="126"/>
        <v/>
      </c>
      <c r="BE62" t="str">
        <f t="shared" ca="1" si="198"/>
        <v/>
      </c>
      <c r="BF62" t="str">
        <f ca="1">IF(BK62="","",COUNTIF($BJ$10:$BJ$99,"&lt;"&amp;BJ62)+COUNTIF($BJ$10:BJ62,"="&amp;BJ62))</f>
        <v/>
      </c>
      <c r="BG62" t="e">
        <f t="shared" ca="1" si="127"/>
        <v>#NUM!</v>
      </c>
      <c r="BH62" t="str">
        <f t="shared" ca="1" si="128"/>
        <v/>
      </c>
      <c r="BI62" t="str">
        <f t="shared" ca="1" si="129"/>
        <v/>
      </c>
      <c r="BJ62" t="str">
        <f t="shared" ca="1" si="199"/>
        <v/>
      </c>
      <c r="BK62" t="str">
        <f ca="1">Lists!AE57</f>
        <v/>
      </c>
      <c r="BL62" s="264" t="str">
        <f t="shared" ca="1" si="200"/>
        <v/>
      </c>
      <c r="BO62" t="str">
        <f t="shared" ca="1" si="197"/>
        <v/>
      </c>
      <c r="BP62" s="264" t="str">
        <f t="shared" ca="1" si="196"/>
        <v/>
      </c>
      <c r="BQ62" s="265" t="str">
        <f t="shared" ref="BQ62:BW71" ca="1" si="202">IF($BO62&gt;0,IF(ISERROR(MATCH($BI62,OFFSET(списокН,BP62,,99-$BO62),0)+BP62),"",MATCH($BI62,OFFSET(списокН,BP62,,99-$BO62),0)+BP62))</f>
        <v/>
      </c>
      <c r="BR62" s="265" t="str">
        <f t="shared" ca="1" si="202"/>
        <v/>
      </c>
      <c r="BS62" s="265" t="str">
        <f t="shared" ca="1" si="202"/>
        <v/>
      </c>
      <c r="BT62" s="265" t="str">
        <f t="shared" ca="1" si="202"/>
        <v/>
      </c>
      <c r="BU62" s="265" t="str">
        <f t="shared" ca="1" si="202"/>
        <v/>
      </c>
      <c r="BV62" s="265" t="str">
        <f t="shared" ca="1" si="202"/>
        <v/>
      </c>
      <c r="BW62" s="266" t="str">
        <f t="shared" ca="1" si="202"/>
        <v/>
      </c>
      <c r="BY62" s="264" t="str">
        <f t="shared" ca="1" si="156"/>
        <v/>
      </c>
      <c r="BZ62" s="265" t="str">
        <f t="shared" ca="1" si="157"/>
        <v/>
      </c>
      <c r="CA62" s="265" t="str">
        <f t="shared" ca="1" si="158"/>
        <v/>
      </c>
      <c r="CB62" s="265" t="str">
        <f t="shared" ca="1" si="159"/>
        <v/>
      </c>
      <c r="CC62" s="265" t="str">
        <f t="shared" ca="1" si="160"/>
        <v/>
      </c>
      <c r="CD62" s="265" t="str">
        <f t="shared" ca="1" si="161"/>
        <v/>
      </c>
      <c r="CE62" s="265" t="str">
        <f t="shared" ca="1" si="162"/>
        <v/>
      </c>
      <c r="CF62" s="266" t="str">
        <f t="shared" ca="1" si="163"/>
        <v/>
      </c>
      <c r="CH62" s="264" t="str">
        <f t="shared" ca="1" si="164"/>
        <v/>
      </c>
      <c r="CI62" s="265" t="str">
        <f t="shared" ca="1" si="165"/>
        <v/>
      </c>
      <c r="CJ62" s="265" t="str">
        <f t="shared" ca="1" si="166"/>
        <v/>
      </c>
      <c r="CK62" s="265" t="str">
        <f t="shared" ca="1" si="167"/>
        <v/>
      </c>
      <c r="CL62" s="265" t="str">
        <f t="shared" ca="1" si="168"/>
        <v/>
      </c>
      <c r="CM62" s="265" t="str">
        <f t="shared" ca="1" si="169"/>
        <v/>
      </c>
      <c r="CN62" s="265" t="str">
        <f t="shared" ca="1" si="170"/>
        <v/>
      </c>
      <c r="CO62" s="266" t="str">
        <f t="shared" ca="1" si="171"/>
        <v/>
      </c>
      <c r="CV62" s="264" t="str">
        <f t="shared" ca="1" si="172"/>
        <v/>
      </c>
      <c r="CW62" s="265" t="str">
        <f t="shared" ca="1" si="173"/>
        <v/>
      </c>
      <c r="CX62" s="265" t="str">
        <f t="shared" ca="1" si="174"/>
        <v/>
      </c>
      <c r="CY62" s="265" t="str">
        <f t="shared" ca="1" si="175"/>
        <v/>
      </c>
      <c r="CZ62" s="265" t="str">
        <f t="shared" ca="1" si="176"/>
        <v/>
      </c>
      <c r="DA62" s="265" t="str">
        <f t="shared" ca="1" si="177"/>
        <v/>
      </c>
      <c r="DB62" s="265" t="str">
        <f t="shared" ca="1" si="178"/>
        <v/>
      </c>
      <c r="DC62" s="266" t="str">
        <f t="shared" ca="1" si="179"/>
        <v/>
      </c>
      <c r="DG62" s="264" t="str">
        <f t="shared" ca="1" si="180"/>
        <v/>
      </c>
      <c r="DH62" s="265" t="str">
        <f t="shared" ca="1" si="181"/>
        <v/>
      </c>
      <c r="DI62" s="265" t="str">
        <f t="shared" ca="1" si="182"/>
        <v/>
      </c>
      <c r="DJ62" s="265" t="str">
        <f t="shared" ca="1" si="183"/>
        <v/>
      </c>
      <c r="DK62" s="265" t="str">
        <f t="shared" ca="1" si="184"/>
        <v/>
      </c>
      <c r="DL62" s="265" t="str">
        <f t="shared" ca="1" si="185"/>
        <v/>
      </c>
      <c r="DM62" s="265" t="str">
        <f t="shared" ca="1" si="186"/>
        <v/>
      </c>
      <c r="DN62" s="266" t="str">
        <f t="shared" ca="1" si="187"/>
        <v/>
      </c>
      <c r="DP62" s="264" t="str">
        <f t="shared" ca="1" si="188"/>
        <v/>
      </c>
      <c r="DQ62" s="265" t="str">
        <f t="shared" ca="1" si="189"/>
        <v/>
      </c>
      <c r="DR62" s="265" t="str">
        <f t="shared" ca="1" si="190"/>
        <v/>
      </c>
      <c r="DS62" s="265" t="str">
        <f t="shared" ca="1" si="191"/>
        <v/>
      </c>
      <c r="DT62" s="265" t="str">
        <f t="shared" ca="1" si="192"/>
        <v/>
      </c>
      <c r="DU62" s="265" t="str">
        <f t="shared" ca="1" si="193"/>
        <v/>
      </c>
      <c r="DV62" s="265" t="str">
        <f t="shared" ca="1" si="194"/>
        <v/>
      </c>
      <c r="DW62" s="266" t="str">
        <f t="shared" ca="1" si="195"/>
        <v/>
      </c>
    </row>
    <row r="63" spans="2:127" hidden="1" outlineLevel="1" x14ac:dyDescent="0.25">
      <c r="B63" t="str">
        <f t="shared" ca="1" si="85"/>
        <v xml:space="preserve">  </v>
      </c>
      <c r="C63" t="str">
        <f t="shared" ca="1" si="144"/>
        <v/>
      </c>
      <c r="F63" t="str">
        <f t="shared" ca="1" si="106"/>
        <v/>
      </c>
      <c r="G63" t="str">
        <f t="shared" ca="1" si="107"/>
        <v/>
      </c>
      <c r="H63" t="str">
        <f t="shared" ca="1" si="108"/>
        <v/>
      </c>
      <c r="I63" t="str">
        <f t="shared" ca="1" si="109"/>
        <v/>
      </c>
      <c r="K63">
        <f t="shared" ca="1" si="145"/>
        <v>0</v>
      </c>
      <c r="M63">
        <f t="shared" ca="1" si="146"/>
        <v>0</v>
      </c>
      <c r="N63">
        <f t="shared" ca="1" si="147"/>
        <v>0</v>
      </c>
      <c r="O63">
        <f t="shared" ca="1" si="148"/>
        <v>0</v>
      </c>
      <c r="P63">
        <f t="shared" ca="1" si="149"/>
        <v>0</v>
      </c>
      <c r="Q63" t="e">
        <f t="shared" ca="1" si="150"/>
        <v>#VALUE!</v>
      </c>
      <c r="R63" t="e">
        <f t="shared" ca="1" si="151"/>
        <v>#VALUE!</v>
      </c>
      <c r="S63" t="e">
        <f t="shared" ca="1" si="152"/>
        <v>#VALUE!</v>
      </c>
      <c r="T63" t="e">
        <f t="shared" ca="1" si="153"/>
        <v>#VALUE!</v>
      </c>
      <c r="V63">
        <f t="shared" ca="1" si="154"/>
        <v>0</v>
      </c>
      <c r="W63" t="str">
        <f t="shared" ca="1" si="86"/>
        <v/>
      </c>
      <c r="X63" t="str">
        <f t="shared" ca="1" si="110"/>
        <v/>
      </c>
      <c r="Y63" t="str">
        <f t="shared" ca="1" si="87"/>
        <v/>
      </c>
      <c r="Z63" t="str">
        <f t="shared" ca="1" si="88"/>
        <v/>
      </c>
      <c r="AA63" t="str">
        <f t="shared" ca="1" si="111"/>
        <v/>
      </c>
      <c r="AB63" t="str">
        <f t="shared" ca="1" si="89"/>
        <v/>
      </c>
      <c r="AC63" t="str">
        <f t="shared" ca="1" si="90"/>
        <v/>
      </c>
      <c r="AD63" t="str">
        <f t="shared" ca="1" si="112"/>
        <v/>
      </c>
      <c r="AE63" t="str">
        <f t="shared" ca="1" si="91"/>
        <v/>
      </c>
      <c r="AF63" t="str">
        <f t="shared" ca="1" si="92"/>
        <v/>
      </c>
      <c r="AG63" t="str">
        <f t="shared" ca="1" si="113"/>
        <v/>
      </c>
      <c r="AH63" t="str">
        <f t="shared" ca="1" si="93"/>
        <v/>
      </c>
      <c r="AI63" t="str">
        <f t="shared" ca="1" si="94"/>
        <v/>
      </c>
      <c r="AJ63" t="str">
        <f t="shared" ca="1" si="114"/>
        <v/>
      </c>
      <c r="AK63" t="str">
        <f t="shared" ca="1" si="95"/>
        <v/>
      </c>
      <c r="AL63" t="str">
        <f t="shared" ca="1" si="96"/>
        <v/>
      </c>
      <c r="AM63" t="str">
        <f t="shared" ca="1" si="115"/>
        <v/>
      </c>
      <c r="AN63" t="str">
        <f t="shared" ca="1" si="97"/>
        <v/>
      </c>
      <c r="AO63" t="str">
        <f t="shared" ca="1" si="98"/>
        <v/>
      </c>
      <c r="AP63" t="str">
        <f t="shared" ca="1" si="116"/>
        <v/>
      </c>
      <c r="AQ63" t="str">
        <f t="shared" ca="1" si="99"/>
        <v/>
      </c>
      <c r="AR63" t="str">
        <f t="shared" ca="1" si="100"/>
        <v/>
      </c>
      <c r="AS63" t="str">
        <f t="shared" ca="1" si="117"/>
        <v/>
      </c>
      <c r="AT63" t="str">
        <f t="shared" ca="1" si="101"/>
        <v/>
      </c>
      <c r="AU63" t="str">
        <f t="shared" ca="1" si="118"/>
        <v/>
      </c>
      <c r="AV63">
        <f t="shared" ca="1" si="102"/>
        <v>0</v>
      </c>
      <c r="AW63">
        <f t="shared" ca="1" si="140"/>
        <v>0</v>
      </c>
      <c r="AX63">
        <f t="shared" ca="1" si="141"/>
        <v>0</v>
      </c>
      <c r="AY63">
        <f t="shared" ca="1" si="142"/>
        <v>0</v>
      </c>
      <c r="AZ63">
        <f t="shared" ca="1" si="143"/>
        <v>0</v>
      </c>
      <c r="BC63" t="str">
        <f ca="1">IF(BD63="","",COUNTIF($BD$10:BD63,BD63))</f>
        <v/>
      </c>
      <c r="BD63" t="str">
        <f t="shared" ca="1" si="126"/>
        <v/>
      </c>
      <c r="BE63" t="str">
        <f t="shared" ca="1" si="198"/>
        <v/>
      </c>
      <c r="BF63" t="str">
        <f ca="1">IF(BK63="","",COUNTIF($BJ$10:$BJ$99,"&lt;"&amp;BJ63)+COUNTIF($BJ$10:BJ63,"="&amp;BJ63))</f>
        <v/>
      </c>
      <c r="BG63" t="e">
        <f t="shared" ca="1" si="127"/>
        <v>#NUM!</v>
      </c>
      <c r="BH63" t="str">
        <f t="shared" ca="1" si="128"/>
        <v/>
      </c>
      <c r="BI63" t="str">
        <f t="shared" ca="1" si="129"/>
        <v/>
      </c>
      <c r="BJ63" t="str">
        <f t="shared" ca="1" si="199"/>
        <v/>
      </c>
      <c r="BK63" t="str">
        <f ca="1">Lists!AE58</f>
        <v/>
      </c>
      <c r="BL63" s="264" t="str">
        <f t="shared" ca="1" si="200"/>
        <v/>
      </c>
      <c r="BO63" t="str">
        <f t="shared" ca="1" si="197"/>
        <v/>
      </c>
      <c r="BP63" s="264" t="str">
        <f t="shared" ca="1" si="196"/>
        <v/>
      </c>
      <c r="BQ63" s="265" t="str">
        <f t="shared" ca="1" si="202"/>
        <v/>
      </c>
      <c r="BR63" s="265" t="str">
        <f t="shared" ca="1" si="202"/>
        <v/>
      </c>
      <c r="BS63" s="265" t="str">
        <f t="shared" ca="1" si="202"/>
        <v/>
      </c>
      <c r="BT63" s="265" t="str">
        <f t="shared" ca="1" si="202"/>
        <v/>
      </c>
      <c r="BU63" s="265" t="str">
        <f t="shared" ca="1" si="202"/>
        <v/>
      </c>
      <c r="BV63" s="265" t="str">
        <f t="shared" ca="1" si="202"/>
        <v/>
      </c>
      <c r="BW63" s="266" t="str">
        <f t="shared" ca="1" si="202"/>
        <v/>
      </c>
      <c r="BY63" s="264" t="str">
        <f t="shared" ca="1" si="156"/>
        <v/>
      </c>
      <c r="BZ63" s="265" t="str">
        <f t="shared" ca="1" si="157"/>
        <v/>
      </c>
      <c r="CA63" s="265" t="str">
        <f t="shared" ca="1" si="158"/>
        <v/>
      </c>
      <c r="CB63" s="265" t="str">
        <f t="shared" ca="1" si="159"/>
        <v/>
      </c>
      <c r="CC63" s="265" t="str">
        <f t="shared" ca="1" si="160"/>
        <v/>
      </c>
      <c r="CD63" s="265" t="str">
        <f t="shared" ca="1" si="161"/>
        <v/>
      </c>
      <c r="CE63" s="265" t="str">
        <f t="shared" ca="1" si="162"/>
        <v/>
      </c>
      <c r="CF63" s="266" t="str">
        <f t="shared" ca="1" si="163"/>
        <v/>
      </c>
      <c r="CH63" s="264" t="str">
        <f t="shared" ca="1" si="164"/>
        <v/>
      </c>
      <c r="CI63" s="265" t="str">
        <f t="shared" ca="1" si="165"/>
        <v/>
      </c>
      <c r="CJ63" s="265" t="str">
        <f t="shared" ca="1" si="166"/>
        <v/>
      </c>
      <c r="CK63" s="265" t="str">
        <f t="shared" ca="1" si="167"/>
        <v/>
      </c>
      <c r="CL63" s="265" t="str">
        <f t="shared" ca="1" si="168"/>
        <v/>
      </c>
      <c r="CM63" s="265" t="str">
        <f t="shared" ca="1" si="169"/>
        <v/>
      </c>
      <c r="CN63" s="265" t="str">
        <f t="shared" ca="1" si="170"/>
        <v/>
      </c>
      <c r="CO63" s="266" t="str">
        <f t="shared" ca="1" si="171"/>
        <v/>
      </c>
      <c r="CV63" s="264" t="str">
        <f t="shared" ca="1" si="172"/>
        <v/>
      </c>
      <c r="CW63" s="265" t="str">
        <f t="shared" ca="1" si="173"/>
        <v/>
      </c>
      <c r="CX63" s="265" t="str">
        <f t="shared" ca="1" si="174"/>
        <v/>
      </c>
      <c r="CY63" s="265" t="str">
        <f t="shared" ca="1" si="175"/>
        <v/>
      </c>
      <c r="CZ63" s="265" t="str">
        <f t="shared" ca="1" si="176"/>
        <v/>
      </c>
      <c r="DA63" s="265" t="str">
        <f t="shared" ca="1" si="177"/>
        <v/>
      </c>
      <c r="DB63" s="265" t="str">
        <f t="shared" ca="1" si="178"/>
        <v/>
      </c>
      <c r="DC63" s="266" t="str">
        <f t="shared" ca="1" si="179"/>
        <v/>
      </c>
      <c r="DG63" s="264" t="str">
        <f t="shared" ca="1" si="180"/>
        <v/>
      </c>
      <c r="DH63" s="265" t="str">
        <f t="shared" ca="1" si="181"/>
        <v/>
      </c>
      <c r="DI63" s="265" t="str">
        <f t="shared" ca="1" si="182"/>
        <v/>
      </c>
      <c r="DJ63" s="265" t="str">
        <f t="shared" ca="1" si="183"/>
        <v/>
      </c>
      <c r="DK63" s="265" t="str">
        <f t="shared" ca="1" si="184"/>
        <v/>
      </c>
      <c r="DL63" s="265" t="str">
        <f t="shared" ca="1" si="185"/>
        <v/>
      </c>
      <c r="DM63" s="265" t="str">
        <f t="shared" ca="1" si="186"/>
        <v/>
      </c>
      <c r="DN63" s="266" t="str">
        <f t="shared" ca="1" si="187"/>
        <v/>
      </c>
      <c r="DP63" s="264" t="str">
        <f t="shared" ca="1" si="188"/>
        <v/>
      </c>
      <c r="DQ63" s="265" t="str">
        <f t="shared" ca="1" si="189"/>
        <v/>
      </c>
      <c r="DR63" s="265" t="str">
        <f t="shared" ca="1" si="190"/>
        <v/>
      </c>
      <c r="DS63" s="265" t="str">
        <f t="shared" ca="1" si="191"/>
        <v/>
      </c>
      <c r="DT63" s="265" t="str">
        <f t="shared" ca="1" si="192"/>
        <v/>
      </c>
      <c r="DU63" s="265" t="str">
        <f t="shared" ca="1" si="193"/>
        <v/>
      </c>
      <c r="DV63" s="265" t="str">
        <f t="shared" ca="1" si="194"/>
        <v/>
      </c>
      <c r="DW63" s="266" t="str">
        <f t="shared" ca="1" si="195"/>
        <v/>
      </c>
    </row>
    <row r="64" spans="2:127" hidden="1" outlineLevel="1" x14ac:dyDescent="0.25">
      <c r="B64" t="str">
        <f t="shared" ca="1" si="85"/>
        <v xml:space="preserve">  </v>
      </c>
      <c r="C64" t="str">
        <f t="shared" ca="1" si="144"/>
        <v/>
      </c>
      <c r="F64" t="str">
        <f t="shared" ca="1" si="106"/>
        <v/>
      </c>
      <c r="G64" t="str">
        <f t="shared" ca="1" si="107"/>
        <v/>
      </c>
      <c r="H64" t="str">
        <f t="shared" ca="1" si="108"/>
        <v/>
      </c>
      <c r="I64" t="str">
        <f t="shared" ca="1" si="109"/>
        <v/>
      </c>
      <c r="K64">
        <f t="shared" ca="1" si="145"/>
        <v>0</v>
      </c>
      <c r="M64">
        <f t="shared" ca="1" si="146"/>
        <v>0</v>
      </c>
      <c r="N64">
        <f t="shared" ca="1" si="147"/>
        <v>0</v>
      </c>
      <c r="O64">
        <f t="shared" ca="1" si="148"/>
        <v>0</v>
      </c>
      <c r="P64">
        <f t="shared" ca="1" si="149"/>
        <v>0</v>
      </c>
      <c r="Q64" t="e">
        <f t="shared" ca="1" si="150"/>
        <v>#VALUE!</v>
      </c>
      <c r="R64" t="e">
        <f t="shared" ca="1" si="151"/>
        <v>#VALUE!</v>
      </c>
      <c r="S64" t="e">
        <f t="shared" ca="1" si="152"/>
        <v>#VALUE!</v>
      </c>
      <c r="T64" t="e">
        <f t="shared" ca="1" si="153"/>
        <v>#VALUE!</v>
      </c>
      <c r="V64">
        <f t="shared" ca="1" si="154"/>
        <v>0</v>
      </c>
      <c r="W64" t="str">
        <f t="shared" ca="1" si="86"/>
        <v/>
      </c>
      <c r="X64" t="str">
        <f t="shared" ca="1" si="110"/>
        <v/>
      </c>
      <c r="Y64" t="str">
        <f t="shared" ca="1" si="87"/>
        <v/>
      </c>
      <c r="Z64" t="str">
        <f t="shared" ca="1" si="88"/>
        <v/>
      </c>
      <c r="AA64" t="str">
        <f t="shared" ca="1" si="111"/>
        <v/>
      </c>
      <c r="AB64" t="str">
        <f t="shared" ca="1" si="89"/>
        <v/>
      </c>
      <c r="AC64" t="str">
        <f t="shared" ca="1" si="90"/>
        <v/>
      </c>
      <c r="AD64" t="str">
        <f t="shared" ca="1" si="112"/>
        <v/>
      </c>
      <c r="AE64" t="str">
        <f t="shared" ca="1" si="91"/>
        <v/>
      </c>
      <c r="AF64" t="str">
        <f t="shared" ca="1" si="92"/>
        <v/>
      </c>
      <c r="AG64" t="str">
        <f t="shared" ca="1" si="113"/>
        <v/>
      </c>
      <c r="AH64" t="str">
        <f t="shared" ca="1" si="93"/>
        <v/>
      </c>
      <c r="AI64" t="str">
        <f t="shared" ca="1" si="94"/>
        <v/>
      </c>
      <c r="AJ64" t="str">
        <f t="shared" ca="1" si="114"/>
        <v/>
      </c>
      <c r="AK64" t="str">
        <f t="shared" ca="1" si="95"/>
        <v/>
      </c>
      <c r="AL64" t="str">
        <f t="shared" ca="1" si="96"/>
        <v/>
      </c>
      <c r="AM64" t="str">
        <f t="shared" ca="1" si="115"/>
        <v/>
      </c>
      <c r="AN64" t="str">
        <f t="shared" ca="1" si="97"/>
        <v/>
      </c>
      <c r="AO64" t="str">
        <f t="shared" ca="1" si="98"/>
        <v/>
      </c>
      <c r="AP64" t="str">
        <f t="shared" ca="1" si="116"/>
        <v/>
      </c>
      <c r="AQ64" t="str">
        <f t="shared" ca="1" si="99"/>
        <v/>
      </c>
      <c r="AR64" t="str">
        <f t="shared" ca="1" si="100"/>
        <v/>
      </c>
      <c r="AS64" t="str">
        <f t="shared" ca="1" si="117"/>
        <v/>
      </c>
      <c r="AT64" t="str">
        <f t="shared" ca="1" si="101"/>
        <v/>
      </c>
      <c r="AU64" t="str">
        <f t="shared" ca="1" si="118"/>
        <v/>
      </c>
      <c r="AV64">
        <f t="shared" ca="1" si="102"/>
        <v>0</v>
      </c>
      <c r="AW64">
        <f t="shared" ca="1" si="140"/>
        <v>0</v>
      </c>
      <c r="AX64">
        <f t="shared" ca="1" si="141"/>
        <v>0</v>
      </c>
      <c r="AY64">
        <f t="shared" ca="1" si="142"/>
        <v>0</v>
      </c>
      <c r="AZ64">
        <f t="shared" ca="1" si="143"/>
        <v>0</v>
      </c>
      <c r="BC64" t="str">
        <f ca="1">IF(BD64="","",COUNTIF($BD$10:BD64,BD64))</f>
        <v/>
      </c>
      <c r="BD64" t="str">
        <f t="shared" ca="1" si="126"/>
        <v/>
      </c>
      <c r="BE64" t="str">
        <f t="shared" ca="1" si="198"/>
        <v/>
      </c>
      <c r="BF64" t="str">
        <f ca="1">IF(BK64="","",COUNTIF($BJ$10:$BJ$99,"&lt;"&amp;BJ64)+COUNTIF($BJ$10:BJ64,"="&amp;BJ64))</f>
        <v/>
      </c>
      <c r="BG64" t="e">
        <f t="shared" ca="1" si="127"/>
        <v>#NUM!</v>
      </c>
      <c r="BH64" t="str">
        <f t="shared" ca="1" si="128"/>
        <v/>
      </c>
      <c r="BI64" t="str">
        <f t="shared" ca="1" si="129"/>
        <v/>
      </c>
      <c r="BJ64" t="str">
        <f t="shared" ca="1" si="199"/>
        <v/>
      </c>
      <c r="BK64" t="str">
        <f ca="1">Lists!AE59</f>
        <v/>
      </c>
      <c r="BL64" s="264" t="str">
        <f t="shared" ca="1" si="200"/>
        <v/>
      </c>
      <c r="BO64" t="str">
        <f t="shared" ca="1" si="197"/>
        <v/>
      </c>
      <c r="BP64" s="264" t="str">
        <f t="shared" ca="1" si="196"/>
        <v/>
      </c>
      <c r="BQ64" s="265" t="str">
        <f t="shared" ca="1" si="202"/>
        <v/>
      </c>
      <c r="BR64" s="265" t="str">
        <f t="shared" ca="1" si="202"/>
        <v/>
      </c>
      <c r="BS64" s="265" t="str">
        <f t="shared" ca="1" si="202"/>
        <v/>
      </c>
      <c r="BT64" s="265" t="str">
        <f t="shared" ca="1" si="202"/>
        <v/>
      </c>
      <c r="BU64" s="265" t="str">
        <f t="shared" ca="1" si="202"/>
        <v/>
      </c>
      <c r="BV64" s="265" t="str">
        <f t="shared" ca="1" si="202"/>
        <v/>
      </c>
      <c r="BW64" s="266" t="str">
        <f t="shared" ca="1" si="202"/>
        <v/>
      </c>
      <c r="BY64" s="264" t="str">
        <f t="shared" ca="1" si="156"/>
        <v/>
      </c>
      <c r="BZ64" s="265" t="str">
        <f t="shared" ca="1" si="157"/>
        <v/>
      </c>
      <c r="CA64" s="265" t="str">
        <f t="shared" ca="1" si="158"/>
        <v/>
      </c>
      <c r="CB64" s="265" t="str">
        <f t="shared" ca="1" si="159"/>
        <v/>
      </c>
      <c r="CC64" s="265" t="str">
        <f t="shared" ca="1" si="160"/>
        <v/>
      </c>
      <c r="CD64" s="265" t="str">
        <f t="shared" ca="1" si="161"/>
        <v/>
      </c>
      <c r="CE64" s="265" t="str">
        <f t="shared" ca="1" si="162"/>
        <v/>
      </c>
      <c r="CF64" s="266" t="str">
        <f t="shared" ca="1" si="163"/>
        <v/>
      </c>
      <c r="CH64" s="264" t="str">
        <f t="shared" ca="1" si="164"/>
        <v/>
      </c>
      <c r="CI64" s="265" t="str">
        <f t="shared" ca="1" si="165"/>
        <v/>
      </c>
      <c r="CJ64" s="265" t="str">
        <f t="shared" ca="1" si="166"/>
        <v/>
      </c>
      <c r="CK64" s="265" t="str">
        <f t="shared" ca="1" si="167"/>
        <v/>
      </c>
      <c r="CL64" s="265" t="str">
        <f t="shared" ca="1" si="168"/>
        <v/>
      </c>
      <c r="CM64" s="265" t="str">
        <f t="shared" ca="1" si="169"/>
        <v/>
      </c>
      <c r="CN64" s="265" t="str">
        <f t="shared" ca="1" si="170"/>
        <v/>
      </c>
      <c r="CO64" s="266" t="str">
        <f t="shared" ca="1" si="171"/>
        <v/>
      </c>
      <c r="CV64" s="264" t="str">
        <f t="shared" ca="1" si="172"/>
        <v/>
      </c>
      <c r="CW64" s="265" t="str">
        <f t="shared" ca="1" si="173"/>
        <v/>
      </c>
      <c r="CX64" s="265" t="str">
        <f t="shared" ca="1" si="174"/>
        <v/>
      </c>
      <c r="CY64" s="265" t="str">
        <f t="shared" ca="1" si="175"/>
        <v/>
      </c>
      <c r="CZ64" s="265" t="str">
        <f t="shared" ca="1" si="176"/>
        <v/>
      </c>
      <c r="DA64" s="265" t="str">
        <f t="shared" ca="1" si="177"/>
        <v/>
      </c>
      <c r="DB64" s="265" t="str">
        <f t="shared" ca="1" si="178"/>
        <v/>
      </c>
      <c r="DC64" s="266" t="str">
        <f t="shared" ca="1" si="179"/>
        <v/>
      </c>
      <c r="DG64" s="264" t="str">
        <f t="shared" ca="1" si="180"/>
        <v/>
      </c>
      <c r="DH64" s="265" t="str">
        <f t="shared" ca="1" si="181"/>
        <v/>
      </c>
      <c r="DI64" s="265" t="str">
        <f t="shared" ca="1" si="182"/>
        <v/>
      </c>
      <c r="DJ64" s="265" t="str">
        <f t="shared" ca="1" si="183"/>
        <v/>
      </c>
      <c r="DK64" s="265" t="str">
        <f t="shared" ca="1" si="184"/>
        <v/>
      </c>
      <c r="DL64" s="265" t="str">
        <f t="shared" ca="1" si="185"/>
        <v/>
      </c>
      <c r="DM64" s="265" t="str">
        <f t="shared" ca="1" si="186"/>
        <v/>
      </c>
      <c r="DN64" s="266" t="str">
        <f t="shared" ca="1" si="187"/>
        <v/>
      </c>
      <c r="DP64" s="264" t="str">
        <f t="shared" ca="1" si="188"/>
        <v/>
      </c>
      <c r="DQ64" s="265" t="str">
        <f t="shared" ca="1" si="189"/>
        <v/>
      </c>
      <c r="DR64" s="265" t="str">
        <f t="shared" ca="1" si="190"/>
        <v/>
      </c>
      <c r="DS64" s="265" t="str">
        <f t="shared" ca="1" si="191"/>
        <v/>
      </c>
      <c r="DT64" s="265" t="str">
        <f t="shared" ca="1" si="192"/>
        <v/>
      </c>
      <c r="DU64" s="265" t="str">
        <f t="shared" ca="1" si="193"/>
        <v/>
      </c>
      <c r="DV64" s="265" t="str">
        <f t="shared" ca="1" si="194"/>
        <v/>
      </c>
      <c r="DW64" s="266" t="str">
        <f t="shared" ca="1" si="195"/>
        <v/>
      </c>
    </row>
    <row r="65" spans="2:127" hidden="1" outlineLevel="1" x14ac:dyDescent="0.25">
      <c r="B65" t="str">
        <f t="shared" ca="1" si="85"/>
        <v xml:space="preserve">  </v>
      </c>
      <c r="C65" t="str">
        <f t="shared" ca="1" si="144"/>
        <v/>
      </c>
      <c r="F65" t="str">
        <f t="shared" ca="1" si="106"/>
        <v/>
      </c>
      <c r="G65" t="str">
        <f t="shared" ca="1" si="107"/>
        <v/>
      </c>
      <c r="H65" t="str">
        <f t="shared" ca="1" si="108"/>
        <v/>
      </c>
      <c r="I65" t="str">
        <f t="shared" ca="1" si="109"/>
        <v/>
      </c>
      <c r="K65">
        <f t="shared" ca="1" si="145"/>
        <v>0</v>
      </c>
      <c r="M65">
        <f t="shared" ca="1" si="146"/>
        <v>0</v>
      </c>
      <c r="N65">
        <f t="shared" ca="1" si="147"/>
        <v>0</v>
      </c>
      <c r="O65">
        <f t="shared" ca="1" si="148"/>
        <v>0</v>
      </c>
      <c r="P65">
        <f t="shared" ca="1" si="149"/>
        <v>0</v>
      </c>
      <c r="Q65" t="e">
        <f t="shared" ca="1" si="150"/>
        <v>#VALUE!</v>
      </c>
      <c r="R65" t="e">
        <f t="shared" ca="1" si="151"/>
        <v>#VALUE!</v>
      </c>
      <c r="S65" t="e">
        <f t="shared" ca="1" si="152"/>
        <v>#VALUE!</v>
      </c>
      <c r="T65" t="e">
        <f t="shared" ca="1" si="153"/>
        <v>#VALUE!</v>
      </c>
      <c r="V65">
        <f t="shared" ca="1" si="154"/>
        <v>0</v>
      </c>
      <c r="W65" t="str">
        <f t="shared" ca="1" si="86"/>
        <v/>
      </c>
      <c r="X65" t="str">
        <f t="shared" ca="1" si="110"/>
        <v/>
      </c>
      <c r="Y65" t="str">
        <f t="shared" ca="1" si="87"/>
        <v/>
      </c>
      <c r="Z65" t="str">
        <f t="shared" ca="1" si="88"/>
        <v/>
      </c>
      <c r="AA65" t="str">
        <f t="shared" ca="1" si="111"/>
        <v/>
      </c>
      <c r="AB65" t="str">
        <f t="shared" ca="1" si="89"/>
        <v/>
      </c>
      <c r="AC65" t="str">
        <f t="shared" ca="1" si="90"/>
        <v/>
      </c>
      <c r="AD65" t="str">
        <f t="shared" ca="1" si="112"/>
        <v/>
      </c>
      <c r="AE65" t="str">
        <f t="shared" ca="1" si="91"/>
        <v/>
      </c>
      <c r="AF65" t="str">
        <f t="shared" ca="1" si="92"/>
        <v/>
      </c>
      <c r="AG65" t="str">
        <f t="shared" ca="1" si="113"/>
        <v/>
      </c>
      <c r="AH65" t="str">
        <f t="shared" ca="1" si="93"/>
        <v/>
      </c>
      <c r="AI65" t="str">
        <f t="shared" ca="1" si="94"/>
        <v/>
      </c>
      <c r="AJ65" t="str">
        <f t="shared" ca="1" si="114"/>
        <v/>
      </c>
      <c r="AK65" t="str">
        <f t="shared" ca="1" si="95"/>
        <v/>
      </c>
      <c r="AL65" t="str">
        <f t="shared" ca="1" si="96"/>
        <v/>
      </c>
      <c r="AM65" t="str">
        <f t="shared" ca="1" si="115"/>
        <v/>
      </c>
      <c r="AN65" t="str">
        <f t="shared" ca="1" si="97"/>
        <v/>
      </c>
      <c r="AO65" t="str">
        <f t="shared" ca="1" si="98"/>
        <v/>
      </c>
      <c r="AP65" t="str">
        <f t="shared" ca="1" si="116"/>
        <v/>
      </c>
      <c r="AQ65" t="str">
        <f t="shared" ca="1" si="99"/>
        <v/>
      </c>
      <c r="AR65" t="str">
        <f t="shared" ca="1" si="100"/>
        <v/>
      </c>
      <c r="AS65" t="str">
        <f t="shared" ca="1" si="117"/>
        <v/>
      </c>
      <c r="AT65" t="str">
        <f t="shared" ca="1" si="101"/>
        <v/>
      </c>
      <c r="AU65" t="str">
        <f t="shared" ca="1" si="118"/>
        <v/>
      </c>
      <c r="AV65">
        <f t="shared" ca="1" si="102"/>
        <v>0</v>
      </c>
      <c r="AW65">
        <f t="shared" ca="1" si="140"/>
        <v>0</v>
      </c>
      <c r="AX65">
        <f t="shared" ca="1" si="141"/>
        <v>0</v>
      </c>
      <c r="AY65">
        <f t="shared" ca="1" si="142"/>
        <v>0</v>
      </c>
      <c r="AZ65">
        <f t="shared" ca="1" si="143"/>
        <v>0</v>
      </c>
      <c r="BC65" t="str">
        <f ca="1">IF(BD65="","",COUNTIF($BD$10:BD65,BD65))</f>
        <v/>
      </c>
      <c r="BD65" t="str">
        <f t="shared" ca="1" si="126"/>
        <v/>
      </c>
      <c r="BE65" t="str">
        <f t="shared" ca="1" si="198"/>
        <v/>
      </c>
      <c r="BF65" t="str">
        <f ca="1">IF(BK65="","",COUNTIF($BJ$10:$BJ$99,"&lt;"&amp;BJ65)+COUNTIF($BJ$10:BJ65,"="&amp;BJ65))</f>
        <v/>
      </c>
      <c r="BG65" t="e">
        <f t="shared" ca="1" si="127"/>
        <v>#NUM!</v>
      </c>
      <c r="BH65" t="str">
        <f t="shared" ca="1" si="128"/>
        <v/>
      </c>
      <c r="BI65" t="str">
        <f t="shared" ca="1" si="129"/>
        <v/>
      </c>
      <c r="BJ65" t="str">
        <f t="shared" ca="1" si="199"/>
        <v/>
      </c>
      <c r="BK65" t="str">
        <f ca="1">Lists!AE60</f>
        <v/>
      </c>
      <c r="BL65" s="264" t="str">
        <f t="shared" ca="1" si="200"/>
        <v/>
      </c>
      <c r="BO65" t="str">
        <f t="shared" ca="1" si="197"/>
        <v/>
      </c>
      <c r="BP65" s="264" t="str">
        <f t="shared" ca="1" si="196"/>
        <v/>
      </c>
      <c r="BQ65" s="265" t="str">
        <f t="shared" ca="1" si="202"/>
        <v/>
      </c>
      <c r="BR65" s="265" t="str">
        <f t="shared" ca="1" si="202"/>
        <v/>
      </c>
      <c r="BS65" s="265" t="str">
        <f t="shared" ca="1" si="202"/>
        <v/>
      </c>
      <c r="BT65" s="265" t="str">
        <f t="shared" ca="1" si="202"/>
        <v/>
      </c>
      <c r="BU65" s="265" t="str">
        <f t="shared" ca="1" si="202"/>
        <v/>
      </c>
      <c r="BV65" s="265" t="str">
        <f t="shared" ca="1" si="202"/>
        <v/>
      </c>
      <c r="BW65" s="266" t="str">
        <f t="shared" ca="1" si="202"/>
        <v/>
      </c>
      <c r="BY65" s="264" t="str">
        <f t="shared" ca="1" si="156"/>
        <v/>
      </c>
      <c r="BZ65" s="265" t="str">
        <f t="shared" ca="1" si="157"/>
        <v/>
      </c>
      <c r="CA65" s="265" t="str">
        <f t="shared" ca="1" si="158"/>
        <v/>
      </c>
      <c r="CB65" s="265" t="str">
        <f t="shared" ca="1" si="159"/>
        <v/>
      </c>
      <c r="CC65" s="265" t="str">
        <f t="shared" ca="1" si="160"/>
        <v/>
      </c>
      <c r="CD65" s="265" t="str">
        <f t="shared" ca="1" si="161"/>
        <v/>
      </c>
      <c r="CE65" s="265" t="str">
        <f t="shared" ca="1" si="162"/>
        <v/>
      </c>
      <c r="CF65" s="266" t="str">
        <f t="shared" ca="1" si="163"/>
        <v/>
      </c>
      <c r="CH65" s="264" t="str">
        <f t="shared" ca="1" si="164"/>
        <v/>
      </c>
      <c r="CI65" s="265" t="str">
        <f t="shared" ca="1" si="165"/>
        <v/>
      </c>
      <c r="CJ65" s="265" t="str">
        <f t="shared" ca="1" si="166"/>
        <v/>
      </c>
      <c r="CK65" s="265" t="str">
        <f t="shared" ca="1" si="167"/>
        <v/>
      </c>
      <c r="CL65" s="265" t="str">
        <f t="shared" ca="1" si="168"/>
        <v/>
      </c>
      <c r="CM65" s="265" t="str">
        <f t="shared" ca="1" si="169"/>
        <v/>
      </c>
      <c r="CN65" s="265" t="str">
        <f t="shared" ca="1" si="170"/>
        <v/>
      </c>
      <c r="CO65" s="266" t="str">
        <f t="shared" ca="1" si="171"/>
        <v/>
      </c>
      <c r="CV65" s="264" t="str">
        <f t="shared" ca="1" si="172"/>
        <v/>
      </c>
      <c r="CW65" s="265" t="str">
        <f t="shared" ca="1" si="173"/>
        <v/>
      </c>
      <c r="CX65" s="265" t="str">
        <f t="shared" ca="1" si="174"/>
        <v/>
      </c>
      <c r="CY65" s="265" t="str">
        <f t="shared" ca="1" si="175"/>
        <v/>
      </c>
      <c r="CZ65" s="265" t="str">
        <f t="shared" ca="1" si="176"/>
        <v/>
      </c>
      <c r="DA65" s="265" t="str">
        <f t="shared" ca="1" si="177"/>
        <v/>
      </c>
      <c r="DB65" s="265" t="str">
        <f t="shared" ca="1" si="178"/>
        <v/>
      </c>
      <c r="DC65" s="266" t="str">
        <f t="shared" ca="1" si="179"/>
        <v/>
      </c>
      <c r="DG65" s="264" t="str">
        <f t="shared" ca="1" si="180"/>
        <v/>
      </c>
      <c r="DH65" s="265" t="str">
        <f t="shared" ca="1" si="181"/>
        <v/>
      </c>
      <c r="DI65" s="265" t="str">
        <f t="shared" ca="1" si="182"/>
        <v/>
      </c>
      <c r="DJ65" s="265" t="str">
        <f t="shared" ca="1" si="183"/>
        <v/>
      </c>
      <c r="DK65" s="265" t="str">
        <f t="shared" ca="1" si="184"/>
        <v/>
      </c>
      <c r="DL65" s="265" t="str">
        <f t="shared" ca="1" si="185"/>
        <v/>
      </c>
      <c r="DM65" s="265" t="str">
        <f t="shared" ca="1" si="186"/>
        <v/>
      </c>
      <c r="DN65" s="266" t="str">
        <f t="shared" ca="1" si="187"/>
        <v/>
      </c>
      <c r="DP65" s="264" t="str">
        <f t="shared" ca="1" si="188"/>
        <v/>
      </c>
      <c r="DQ65" s="265" t="str">
        <f t="shared" ca="1" si="189"/>
        <v/>
      </c>
      <c r="DR65" s="265" t="str">
        <f t="shared" ca="1" si="190"/>
        <v/>
      </c>
      <c r="DS65" s="265" t="str">
        <f t="shared" ca="1" si="191"/>
        <v/>
      </c>
      <c r="DT65" s="265" t="str">
        <f t="shared" ca="1" si="192"/>
        <v/>
      </c>
      <c r="DU65" s="265" t="str">
        <f t="shared" ca="1" si="193"/>
        <v/>
      </c>
      <c r="DV65" s="265" t="str">
        <f t="shared" ca="1" si="194"/>
        <v/>
      </c>
      <c r="DW65" s="266" t="str">
        <f t="shared" ca="1" si="195"/>
        <v/>
      </c>
    </row>
    <row r="66" spans="2:127" hidden="1" outlineLevel="1" x14ac:dyDescent="0.25">
      <c r="B66" t="str">
        <f ca="1">IF(OR(LEFT($C66,8)="  Всього",LEFT($C66,8)="  Разом ",LEFT($C66,8)="     ВИБ"),"",BD66&amp;"  "&amp;TEXT(BC66,"00"))</f>
        <v xml:space="preserve">  </v>
      </c>
      <c r="C66" t="str">
        <f t="shared" ca="1" si="144"/>
        <v/>
      </c>
      <c r="F66" t="str">
        <f ca="1">IF(OR(LEFT($C66,5)="  Всь",LEFT($C66,5)="  Раз",RIGHT($C66,8)=" ЧАСТИНА"),"",CF66)</f>
        <v/>
      </c>
      <c r="G66" t="str">
        <f ca="1">IF(OR(LEFT($C66,5)="  Всь",LEFT($C66,5)="  Раз",RIGHT($C66,8)=" ЧАСТИНА"),"",CO66)</f>
        <v/>
      </c>
      <c r="H66" t="str">
        <f ca="1">IF(OR(LEFT($C66,5)="  Всь",LEFT($C66,5)="  Раз",RIGHT($C66,8)=" ЧАСТИНА"),"",DN66)</f>
        <v/>
      </c>
      <c r="I66" t="str">
        <f ca="1">IF(OR(LEFT($C66,5)="  Всь",LEFT($C66,5)="  Раз",RIGHT($C66,8)=" ЧАСТИНА"),"",DW66)</f>
        <v/>
      </c>
      <c r="K66">
        <f ca="1">IF(LEFT($C66,5)="  Всь",SUMIF($B$10:$B$99,"="&amp;$BD65&amp;"  *",K$10:K$99),IF(LEFT($C66,5)="  Раз",SUMIF($B$10:$B$99,"=?К  *",K$10:K$99),SUMIF(список,$C66,OFFSET(список,0,K$4))))</f>
        <v>0</v>
      </c>
      <c r="M66">
        <f t="shared" ref="M66:T66" ca="1" si="203">IF(LEFT($C66,5)="  Всь",SUMIF($B$10:$B$99,"="&amp;$BD65&amp;"  *",M$10:M$99),IF(LEFT($C66,5)="  Раз",SUMIF($B$10:$B$99,"=?К  *",M$10:M$99),SUMIF(список,$C66,OFFSET(список,0,M$4))))</f>
        <v>0</v>
      </c>
      <c r="N66">
        <f t="shared" ca="1" si="203"/>
        <v>0</v>
      </c>
      <c r="O66">
        <f t="shared" ca="1" si="203"/>
        <v>0</v>
      </c>
      <c r="P66">
        <f t="shared" ca="1" si="203"/>
        <v>0</v>
      </c>
      <c r="Q66" t="e">
        <f t="shared" ca="1" si="203"/>
        <v>#VALUE!</v>
      </c>
      <c r="R66" t="e">
        <f t="shared" ca="1" si="203"/>
        <v>#VALUE!</v>
      </c>
      <c r="S66" t="e">
        <f t="shared" ca="1" si="203"/>
        <v>#VALUE!</v>
      </c>
      <c r="T66" t="e">
        <f t="shared" ca="1" si="203"/>
        <v>#VALUE!</v>
      </c>
      <c r="V66">
        <f ca="1">IF(LEFT($C66,5)="  Всь",SUMIF($B$10:$B$99,"="&amp;$BD65&amp;"  *",V$10:V$99),IF(LEFT($C66,5)="  Раз",SUMIF($B$10:$B$99,"=?К  *",V$10:V$99),SUMIF(список,$C66,OFFSET(список,0,V$4))))</f>
        <v>0</v>
      </c>
      <c r="W66" t="str">
        <f ca="1">IF(LEFT($C66,5)="  Всь",SUMIF($B$10:$B$99,"="&amp;$BD65&amp;"  *",W$10:W$99),IF(LEFT($C66,5)="  Раз",SUMIF($B$10:$B$99,"=?К  *",W$10:W$99),IF($C66="","",SUMPRODUCT(($AA$210:$AA$289=W$3)+0,($AE$210:$AE$289=$C66)+0,$AB$210:$AB$289,$W$210:$W$289/$S$210:$S$289))))</f>
        <v/>
      </c>
      <c r="X66" t="str">
        <f t="shared" ca="1" si="110"/>
        <v/>
      </c>
      <c r="Y66" t="str">
        <f ca="1">IF(LEFT($C66,5)="  Всь",SUMIF($B$10:$B$99,"="&amp;$BD65&amp;"  *",Y$10:Y$99),IF(LEFT($C66,5)="  Раз",SUMIF($B$10:$B$99,"=?К  *",Y$10:Y$99),IF($C66="","",SUMPRODUCT(($AA$210:$AA$289=W$3)+0,($AE$210:$AE$289=$C66)+0,$AB$210:$AB$289,$AF$210:$AF$289))))</f>
        <v/>
      </c>
      <c r="Z66" t="str">
        <f t="shared" ref="Z66" ca="1" si="204">IF(LEFT($C66,5)="  Всь",SUMIF($B$10:$B$99,"="&amp;$BD65&amp;"  *",Z$10:Z$99),IF(LEFT($C66,5)="  Раз",SUMIF($B$10:$B$99,"=?К  *",Z$10:Z$99),IF($C66="","",SUMPRODUCT(($AA$210:$AA$289=Z$3)+0,($AE$210:$AE$289=$C66)+0,$AB$210:$AB$289,$W$210:$W$289/$S$210:$S$289))))</f>
        <v/>
      </c>
      <c r="AA66" t="str">
        <f t="shared" ca="1" si="111"/>
        <v/>
      </c>
      <c r="AB66" t="str">
        <f t="shared" ref="AB66" ca="1" si="205">IF(LEFT($C66,5)="  Всь",SUMIF($B$10:$B$99,"="&amp;$BD65&amp;"  *",AB$10:AB$99),IF(LEFT($C66,5)="  Раз",SUMIF($B$10:$B$99,"=?К  *",AB$10:AB$99),IF($C66="","",SUMPRODUCT(($AA$210:$AA$289=Z$3)+0,($AE$210:$AE$289=$C66)+0,$AB$210:$AB$289,$AF$210:$AF$289))))</f>
        <v/>
      </c>
      <c r="AC66" t="str">
        <f t="shared" ref="AC66" ca="1" si="206">IF(LEFT($C66,5)="  Всь",SUMIF($B$10:$B$99,"="&amp;$BD65&amp;"  *",AC$10:AC$99),IF(LEFT($C66,5)="  Раз",SUMIF($B$10:$B$99,"=?К  *",AC$10:AC$99),IF($C66="","",SUMPRODUCT(($AA$210:$AA$289=AC$3)+0,($AE$210:$AE$289=$C66)+0,$AB$210:$AB$289,$W$210:$W$289/$S$210:$S$289))))</f>
        <v/>
      </c>
      <c r="AD66" t="str">
        <f t="shared" ca="1" si="112"/>
        <v/>
      </c>
      <c r="AE66" t="str">
        <f t="shared" ref="AE66" ca="1" si="207">IF(LEFT($C66,5)="  Всь",SUMIF($B$10:$B$99,"="&amp;$BD65&amp;"  *",AE$10:AE$99),IF(LEFT($C66,5)="  Раз",SUMIF($B$10:$B$99,"=?К  *",AE$10:AE$99),IF($C66="","",SUMPRODUCT(($AA$210:$AA$289=AC$3)+0,($AE$210:$AE$289=$C66)+0,$AB$210:$AB$289,$AF$210:$AF$289))))</f>
        <v/>
      </c>
      <c r="AF66" t="str">
        <f t="shared" ref="AF66" ca="1" si="208">IF(LEFT($C66,5)="  Всь",SUMIF($B$10:$B$99,"="&amp;$BD65&amp;"  *",AF$10:AF$99),IF(LEFT($C66,5)="  Раз",SUMIF($B$10:$B$99,"=?К  *",AF$10:AF$99),IF($C66="","",SUMPRODUCT(($AA$210:$AA$289=AF$3)+0,($AE$210:$AE$289=$C66)+0,$AB$210:$AB$289,$W$210:$W$289/$S$210:$S$289))))</f>
        <v/>
      </c>
      <c r="AG66" t="str">
        <f t="shared" ca="1" si="113"/>
        <v/>
      </c>
      <c r="AH66" t="str">
        <f t="shared" ref="AH66" ca="1" si="209">IF(LEFT($C66,5)="  Всь",SUMIF($B$10:$B$99,"="&amp;$BD65&amp;"  *",AH$10:AH$99),IF(LEFT($C66,5)="  Раз",SUMIF($B$10:$B$99,"=?К  *",AH$10:AH$99),IF($C66="","",SUMPRODUCT(($AA$210:$AA$289=AF$3)+0,($AE$210:$AE$289=$C66)+0,$AB$210:$AB$289,$AF$210:$AF$289))))</f>
        <v/>
      </c>
      <c r="AI66" t="str">
        <f t="shared" ref="AI66" ca="1" si="210">IF(LEFT($C66,5)="  Всь",SUMIF($B$10:$B$99,"="&amp;$BD65&amp;"  *",AI$10:AI$99),IF(LEFT($C66,5)="  Раз",SUMIF($B$10:$B$99,"=?К  *",AI$10:AI$99),IF($C66="","",SUMPRODUCT(($AA$210:$AA$289=AI$3)+0,($AE$210:$AE$289=$C66)+0,$AB$210:$AB$289,$W$210:$W$289/$S$210:$S$289))))</f>
        <v/>
      </c>
      <c r="AJ66" t="str">
        <f t="shared" ca="1" si="114"/>
        <v/>
      </c>
      <c r="AK66" t="str">
        <f t="shared" ref="AK66" ca="1" si="211">IF(LEFT($C66,5)="  Всь",SUMIF($B$10:$B$99,"="&amp;$BD65&amp;"  *",AK$10:AK$99),IF(LEFT($C66,5)="  Раз",SUMIF($B$10:$B$99,"=?К  *",AK$10:AK$99),IF($C66="","",SUMPRODUCT(($AA$210:$AA$289=AI$3)+0,($AE$210:$AE$289=$C66)+0,$AB$210:$AB$289,$AF$210:$AF$289))))</f>
        <v/>
      </c>
      <c r="AL66" t="str">
        <f t="shared" ref="AL66" ca="1" si="212">IF(LEFT($C66,5)="  Всь",SUMIF($B$10:$B$99,"="&amp;$BD65&amp;"  *",AL$10:AL$99),IF(LEFT($C66,5)="  Раз",SUMIF($B$10:$B$99,"=?К  *",AL$10:AL$99),IF($C66="","",SUMPRODUCT(($AA$210:$AA$289=AL$3)+0,($AE$210:$AE$289=$C66)+0,$AB$210:$AB$289,$W$210:$W$289/$S$210:$S$289))))</f>
        <v/>
      </c>
      <c r="AM66" t="str">
        <f t="shared" ca="1" si="115"/>
        <v/>
      </c>
      <c r="AN66" t="str">
        <f t="shared" ref="AN66" ca="1" si="213">IF(LEFT($C66,5)="  Всь",SUMIF($B$10:$B$99,"="&amp;$BD65&amp;"  *",AN$10:AN$99),IF(LEFT($C66,5)="  Раз",SUMIF($B$10:$B$99,"=?К  *",AN$10:AN$99),IF($C66="","",SUMPRODUCT(($AA$210:$AA$289=AL$3)+0,($AE$210:$AE$289=$C66)+0,$AB$210:$AB$289,$AF$210:$AF$289))))</f>
        <v/>
      </c>
      <c r="AO66" t="str">
        <f t="shared" ref="AO66" ca="1" si="214">IF(LEFT($C66,5)="  Всь",SUMIF($B$10:$B$99,"="&amp;$BD65&amp;"  *",AO$10:AO$99),IF(LEFT($C66,5)="  Раз",SUMIF($B$10:$B$99,"=?К  *",AO$10:AO$99),IF($C66="","",SUMPRODUCT(($AA$210:$AA$289=AO$3)+0,($AE$210:$AE$289=$C66)+0,$AB$210:$AB$289,$W$210:$W$289/$S$210:$S$289))))</f>
        <v/>
      </c>
      <c r="AP66" t="str">
        <f t="shared" ca="1" si="116"/>
        <v/>
      </c>
      <c r="AQ66" t="str">
        <f t="shared" ref="AQ66" ca="1" si="215">IF(LEFT($C66,5)="  Всь",SUMIF($B$10:$B$99,"="&amp;$BD65&amp;"  *",AQ$10:AQ$99),IF(LEFT($C66,5)="  Раз",SUMIF($B$10:$B$99,"=?К  *",AQ$10:AQ$99),IF($C66="","",SUMPRODUCT(($AA$210:$AA$289=AO$3)+0,($AE$210:$AE$289=$C66)+0,$AB$210:$AB$289,$AF$210:$AF$289))))</f>
        <v/>
      </c>
      <c r="AR66" t="str">
        <f t="shared" ref="AR66" ca="1" si="216">IF(LEFT($C66,5)="  Всь",SUMIF($B$10:$B$99,"="&amp;$BD65&amp;"  *",AR$10:AR$99),IF(LEFT($C66,5)="  Раз",SUMIF($B$10:$B$99,"=?К  *",AR$10:AR$99),IF($C66="","",SUMPRODUCT(($AA$210:$AA$289=AR$3)+0,($AE$210:$AE$289=$C66)+0,$AB$210:$AB$289,$W$210:$W$289/$S$210:$S$289))))</f>
        <v/>
      </c>
      <c r="AS66" t="str">
        <f t="shared" ca="1" si="117"/>
        <v/>
      </c>
      <c r="AT66" t="str">
        <f t="shared" ref="AT66" ca="1" si="217">IF(LEFT($C66,5)="  Всь",SUMIF($B$10:$B$99,"="&amp;$BD65&amp;"  *",AT$10:AT$99),IF(LEFT($C66,5)="  Раз",SUMIF($B$10:$B$99,"=?К  *",AT$10:AT$99),IF($C66="","",SUMPRODUCT(($AA$210:$AA$289=AR$3)+0,($AE$210:$AE$289=$C66)+0,$AB$210:$AB$289,$AF$210:$AF$289))))</f>
        <v/>
      </c>
      <c r="AU66" t="str">
        <f t="shared" ca="1" si="118"/>
        <v/>
      </c>
      <c r="AV66">
        <f t="shared" ca="1" si="102"/>
        <v>0</v>
      </c>
      <c r="AW66">
        <f t="shared" ref="AW66" ca="1" si="218">IF(LEFT($C66,5)="  Всь",SUMIF($B$10:$B$99,"="&amp;$BD65&amp;"  *",AW$10:AW$99),IF(LEFT($C66,5)="  Раз",SUMIF($B$10:$B$99,"=?К  *",AW$10:AW$99),SUMIF(список,$C66,OFFSET(список,0,AW$4))))</f>
        <v>0</v>
      </c>
      <c r="AX66">
        <f t="shared" ref="AX66" ca="1" si="219">IF(LEFT($C66,5)="  Всь",SUMIF($B$10:$B$99,"="&amp;$BD65&amp;"  *",AX$10:AX$99),IF(LEFT($C66,5)="  Раз",SUMIF($B$10:$B$99,"=?К  *",AX$10:AX$99),SUMIF(список,$C66,OFFSET(список,0,AX$4))))</f>
        <v>0</v>
      </c>
      <c r="AY66">
        <f t="shared" ref="AY66" ca="1" si="220">IF(LEFT($C66,5)="  Всь",SUMIF($B$10:$B$99,"="&amp;$BD65&amp;"  *",AY$10:AY$99),IF(LEFT($C66,5)="  Раз",SUMIF($B$10:$B$99,"=?К  *",AY$10:AY$99),SUMIF(список,$C66,OFFSET(список,0,AY$4))))</f>
        <v>0</v>
      </c>
      <c r="AZ66">
        <f t="shared" ref="AZ66" ca="1" si="221">IF(LEFT($C66,5)="  Всь",SUMIF($B$10:$B$99,"="&amp;$BD65&amp;"  *",AZ$10:AZ$99),IF(LEFT($C66,5)="  Раз",SUMIF($B$10:$B$99,"=?К  *",AZ$10:AZ$99),SUMIF(список,$C66,OFFSET(список,0,AZ$4))))</f>
        <v>0</v>
      </c>
      <c r="BC66" t="str">
        <f ca="1">IF(BD66="","",COUNTIF($BD$10:BD66,BD66))</f>
        <v/>
      </c>
      <c r="BD66" t="str">
        <f t="shared" ca="1" si="126"/>
        <v/>
      </c>
      <c r="BE66" t="str">
        <f t="shared" ca="1" si="198"/>
        <v/>
      </c>
      <c r="BF66" t="str">
        <f ca="1">IF(BK66="","",COUNTIF($BJ$10:$BJ$99,"&lt;"&amp;BJ66)+COUNTIF($BJ$10:BJ66,"="&amp;BJ66))</f>
        <v/>
      </c>
      <c r="BG66" t="e">
        <f t="shared" ca="1" si="127"/>
        <v>#NUM!</v>
      </c>
      <c r="BH66" t="str">
        <f t="shared" ca="1" si="128"/>
        <v/>
      </c>
      <c r="BI66" t="str">
        <f t="shared" ca="1" si="129"/>
        <v/>
      </c>
      <c r="BJ66" t="str">
        <f t="shared" ca="1" si="199"/>
        <v/>
      </c>
      <c r="BK66" t="str">
        <f ca="1">Lists!AE61</f>
        <v/>
      </c>
      <c r="BL66" s="264" t="str">
        <f t="shared" ca="1" si="200"/>
        <v/>
      </c>
      <c r="BO66" t="str">
        <f t="shared" ca="1" si="197"/>
        <v/>
      </c>
      <c r="BP66" s="264" t="str">
        <f t="shared" ca="1" si="196"/>
        <v/>
      </c>
      <c r="BQ66" s="265" t="str">
        <f t="shared" ca="1" si="202"/>
        <v/>
      </c>
      <c r="BR66" s="265" t="str">
        <f t="shared" ca="1" si="202"/>
        <v/>
      </c>
      <c r="BS66" s="265" t="str">
        <f t="shared" ca="1" si="202"/>
        <v/>
      </c>
      <c r="BT66" s="265" t="str">
        <f t="shared" ca="1" si="202"/>
        <v/>
      </c>
      <c r="BU66" s="265" t="str">
        <f t="shared" ca="1" si="202"/>
        <v/>
      </c>
      <c r="BV66" s="265" t="str">
        <f t="shared" ca="1" si="202"/>
        <v/>
      </c>
      <c r="BW66" s="266" t="str">
        <f t="shared" ca="1" si="202"/>
        <v/>
      </c>
      <c r="BY66" s="264" t="str">
        <f t="shared" ca="1" si="156"/>
        <v/>
      </c>
      <c r="BZ66" s="265" t="str">
        <f t="shared" ca="1" si="157"/>
        <v/>
      </c>
      <c r="CA66" s="265" t="str">
        <f t="shared" ca="1" si="158"/>
        <v/>
      </c>
      <c r="CB66" s="265" t="str">
        <f t="shared" ca="1" si="159"/>
        <v/>
      </c>
      <c r="CC66" s="265" t="str">
        <f t="shared" ca="1" si="160"/>
        <v/>
      </c>
      <c r="CD66" s="265" t="str">
        <f t="shared" ca="1" si="161"/>
        <v/>
      </c>
      <c r="CE66" s="265" t="str">
        <f t="shared" ca="1" si="162"/>
        <v/>
      </c>
      <c r="CF66" s="266" t="str">
        <f t="shared" ca="1" si="163"/>
        <v/>
      </c>
      <c r="CH66" s="264" t="str">
        <f t="shared" ca="1" si="164"/>
        <v/>
      </c>
      <c r="CI66" s="265" t="str">
        <f t="shared" ca="1" si="165"/>
        <v/>
      </c>
      <c r="CJ66" s="265" t="str">
        <f t="shared" ca="1" si="166"/>
        <v/>
      </c>
      <c r="CK66" s="265" t="str">
        <f t="shared" ca="1" si="167"/>
        <v/>
      </c>
      <c r="CL66" s="265" t="str">
        <f t="shared" ca="1" si="168"/>
        <v/>
      </c>
      <c r="CM66" s="265" t="str">
        <f t="shared" ca="1" si="169"/>
        <v/>
      </c>
      <c r="CN66" s="265" t="str">
        <f t="shared" ca="1" si="170"/>
        <v/>
      </c>
      <c r="CO66" s="266" t="str">
        <f t="shared" ca="1" si="171"/>
        <v/>
      </c>
      <c r="CV66" s="264" t="str">
        <f t="shared" ca="1" si="172"/>
        <v/>
      </c>
      <c r="CW66" s="265" t="str">
        <f t="shared" ca="1" si="173"/>
        <v/>
      </c>
      <c r="CX66" s="265" t="str">
        <f t="shared" ca="1" si="174"/>
        <v/>
      </c>
      <c r="CY66" s="265" t="str">
        <f t="shared" ca="1" si="175"/>
        <v/>
      </c>
      <c r="CZ66" s="265" t="str">
        <f t="shared" ca="1" si="176"/>
        <v/>
      </c>
      <c r="DA66" s="265" t="str">
        <f t="shared" ca="1" si="177"/>
        <v/>
      </c>
      <c r="DB66" s="265" t="str">
        <f t="shared" ca="1" si="178"/>
        <v/>
      </c>
      <c r="DC66" s="266" t="str">
        <f t="shared" ca="1" si="179"/>
        <v/>
      </c>
      <c r="DG66" s="264" t="str">
        <f t="shared" ca="1" si="180"/>
        <v/>
      </c>
      <c r="DH66" s="265" t="str">
        <f t="shared" ca="1" si="181"/>
        <v/>
      </c>
      <c r="DI66" s="265" t="str">
        <f t="shared" ca="1" si="182"/>
        <v/>
      </c>
      <c r="DJ66" s="265" t="str">
        <f t="shared" ca="1" si="183"/>
        <v/>
      </c>
      <c r="DK66" s="265" t="str">
        <f t="shared" ca="1" si="184"/>
        <v/>
      </c>
      <c r="DL66" s="265" t="str">
        <f t="shared" ca="1" si="185"/>
        <v/>
      </c>
      <c r="DM66" s="265" t="str">
        <f t="shared" ca="1" si="186"/>
        <v/>
      </c>
      <c r="DN66" s="266" t="str">
        <f t="shared" ca="1" si="187"/>
        <v/>
      </c>
      <c r="DP66" s="264" t="str">
        <f t="shared" ca="1" si="188"/>
        <v/>
      </c>
      <c r="DQ66" s="265" t="str">
        <f t="shared" ca="1" si="189"/>
        <v/>
      </c>
      <c r="DR66" s="265" t="str">
        <f t="shared" ca="1" si="190"/>
        <v/>
      </c>
      <c r="DS66" s="265" t="str">
        <f t="shared" ca="1" si="191"/>
        <v/>
      </c>
      <c r="DT66" s="265" t="str">
        <f t="shared" ca="1" si="192"/>
        <v/>
      </c>
      <c r="DU66" s="265" t="str">
        <f t="shared" ca="1" si="193"/>
        <v/>
      </c>
      <c r="DV66" s="265" t="str">
        <f t="shared" ca="1" si="194"/>
        <v/>
      </c>
      <c r="DW66" s="266" t="str">
        <f t="shared" ca="1" si="195"/>
        <v/>
      </c>
    </row>
    <row r="67" spans="2:127" hidden="1" outlineLevel="1" x14ac:dyDescent="0.25">
      <c r="B67" t="str">
        <f t="shared" ref="B67:B99" ca="1" si="222">IF(OR(LEFT($C67,8)="  Всього",LEFT($C67,8)="  Разом ",LEFT($C67,8)="     ВИБ"),"",BD67&amp;"  "&amp;TEXT(BC67,"00"))</f>
        <v xml:space="preserve">  </v>
      </c>
      <c r="C67" t="str">
        <f t="shared" ca="1" si="144"/>
        <v/>
      </c>
      <c r="F67" t="str">
        <f t="shared" ca="1" si="106"/>
        <v/>
      </c>
      <c r="G67" t="str">
        <f t="shared" ca="1" si="107"/>
        <v/>
      </c>
      <c r="H67" t="str">
        <f t="shared" ca="1" si="108"/>
        <v/>
      </c>
      <c r="I67" t="str">
        <f t="shared" ca="1" si="109"/>
        <v/>
      </c>
      <c r="K67">
        <f t="shared" ref="K67:K99" ca="1" si="223">IF(LEFT($C67,5)="  Всь",SUMIF($B$10:$B$99,"="&amp;$BD66&amp;"  *",K$10:K$99),SUMIF(список,$C67,OFFSET(список,0,K$4)))</f>
        <v>0</v>
      </c>
      <c r="M67">
        <f t="shared" ref="M67:M99" ca="1" si="224">IF(LEFT($C67,5)="  Всь",SUMIF($B$10:$B$99,"="&amp;$BD66&amp;"  *",M$10:M$99),SUMIF(список,$C67,OFFSET(список,0,M$4)))</f>
        <v>0</v>
      </c>
      <c r="N67">
        <f t="shared" ref="N67:N99" ca="1" si="225">IF(LEFT($C67,5)="  Всь",SUMIF($B$10:$B$99,"="&amp;$BD66&amp;"  *",N$10:N$99),SUMIF(список,$C67,OFFSET(список,0,N$4)))</f>
        <v>0</v>
      </c>
      <c r="O67">
        <f t="shared" ref="O67:O99" ca="1" si="226">IF(LEFT($C67,5)="  Всь",SUMIF($B$10:$B$99,"="&amp;$BD66&amp;"  *",O$10:O$99),SUMIF(список,$C67,OFFSET(список,0,O$4)))</f>
        <v>0</v>
      </c>
      <c r="P67">
        <f t="shared" ref="P67:P99" ca="1" si="227">IF(LEFT($C67,5)="  Всь",SUMIF($B$10:$B$99,"="&amp;$BD66&amp;"  *",P$10:P$99),SUMIF(список,$C67,OFFSET(список,0,P$4)))</f>
        <v>0</v>
      </c>
      <c r="Q67" t="e">
        <f t="shared" ref="Q67:Q99" ca="1" si="228">IF(LEFT($C67,5)="  Всь",SUMIF($B$10:$B$99,"="&amp;$BD66&amp;"  *",Q$10:Q$99),SUMIF(список,$C67,OFFSET(список,0,Q$4)))</f>
        <v>#VALUE!</v>
      </c>
      <c r="R67" t="e">
        <f t="shared" ref="R67:R99" ca="1" si="229">IF(LEFT($C67,5)="  Всь",SUMIF($B$10:$B$99,"="&amp;$BD66&amp;"  *",R$10:R$99),SUMIF(список,$C67,OFFSET(список,0,R$4)))</f>
        <v>#VALUE!</v>
      </c>
      <c r="S67" t="e">
        <f t="shared" ref="S67:S99" ca="1" si="230">IF(LEFT($C67,5)="  Всь",SUMIF($B$10:$B$99,"="&amp;$BD66&amp;"  *",S$10:S$99),SUMIF(список,$C67,OFFSET(список,0,S$4)))</f>
        <v>#VALUE!</v>
      </c>
      <c r="T67" t="e">
        <f t="shared" ref="T67:T99" ca="1" si="231">IF(LEFT($C67,5)="  Всь",SUMIF($B$10:$B$99,"="&amp;$BD66&amp;"  *",T$10:T$99),SUMIF(список,$C67,OFFSET(список,0,T$4)))</f>
        <v>#VALUE!</v>
      </c>
      <c r="V67">
        <f t="shared" ref="V67:V99" ca="1" si="232">IF(LEFT($C67,5)="  Всь",SUMIF($B$10:$B$99,"="&amp;$BD66&amp;"  *",V$10:V$99),SUMIF(список,$C67,OFFSET(список,0,V$4)))</f>
        <v>0</v>
      </c>
      <c r="W67" t="str">
        <f t="shared" ref="W67:W99" ca="1" si="233">IF(LEFT($C67,5)="  Всь",SUMIF($B$10:$B$99,"="&amp;$BD66&amp;"  *",W$10:W$99),IF(LEFT($C67,5)="  Раз",SUMIF($B$10:$B$99,"=?К  *",W$10:W$99),IF($C67="","",SUMPRODUCT(($AA$210:$AA$289=W$3)+0,($AE$210:$AE$289=$C67)+0,$AB$210:$AB$289,$W$210:$W$289/$S$210:$S$289))))</f>
        <v/>
      </c>
      <c r="X67" t="str">
        <f t="shared" ca="1" si="110"/>
        <v/>
      </c>
      <c r="Y67" t="str">
        <f t="shared" ref="Y67:Y99" ca="1" si="234">IF(LEFT($C67,5)="  Всь",SUMIF($B$10:$B$99,"="&amp;$BD66&amp;"  *",Y$10:Y$99),IF(LEFT($C67,5)="  Раз",SUMIF($B$10:$B$99,"=?К  *",Y$10:Y$99),IF($C67="","",SUMPRODUCT(($AA$210:$AA$289=W$3)+0,($AE$210:$AE$289=$C67)+0,$AB$210:$AB$289,$AF$210:$AF$289))))</f>
        <v/>
      </c>
      <c r="Z67" t="str">
        <f t="shared" ref="Z67:Z99" ca="1" si="235">IF(LEFT($C67,5)="  Всь",SUMIF($B$10:$B$99,"="&amp;$BD66&amp;"  *",Z$10:Z$99),IF(LEFT($C67,5)="  Раз",SUMIF($B$10:$B$99,"=?К  *",Z$10:Z$99),IF($C67="","",SUMPRODUCT(($AA$210:$AA$289=Z$3)+0,($AE$210:$AE$289=$C67)+0,$AB$210:$AB$289,$W$210:$W$289/$S$210:$S$289))))</f>
        <v/>
      </c>
      <c r="AA67" t="str">
        <f t="shared" ca="1" si="111"/>
        <v/>
      </c>
      <c r="AB67" t="str">
        <f t="shared" ref="AB67:AB99" ca="1" si="236">IF(LEFT($C67,5)="  Всь",SUMIF($B$10:$B$99,"="&amp;$BD66&amp;"  *",AB$10:AB$99),IF(LEFT($C67,5)="  Раз",SUMIF($B$10:$B$99,"=?К  *",AB$10:AB$99),IF($C67="","",SUMPRODUCT(($AA$210:$AA$289=Z$3)+0,($AE$210:$AE$289=$C67)+0,$AB$210:$AB$289,$AF$210:$AF$289))))</f>
        <v/>
      </c>
      <c r="AC67" t="str">
        <f t="shared" ref="AC67:AC99" ca="1" si="237">IF(LEFT($C67,5)="  Всь",SUMIF($B$10:$B$99,"="&amp;$BD66&amp;"  *",AC$10:AC$99),IF(LEFT($C67,5)="  Раз",SUMIF($B$10:$B$99,"=?К  *",AC$10:AC$99),IF($C67="","",SUMPRODUCT(($AA$210:$AA$289=AC$3)+0,($AE$210:$AE$289=$C67)+0,$AB$210:$AB$289,$W$210:$W$289/$S$210:$S$289))))</f>
        <v/>
      </c>
      <c r="AD67" t="str">
        <f t="shared" ca="1" si="112"/>
        <v/>
      </c>
      <c r="AE67" t="str">
        <f t="shared" ref="AE67:AE99" ca="1" si="238">IF(LEFT($C67,5)="  Всь",SUMIF($B$10:$B$99,"="&amp;$BD66&amp;"  *",AE$10:AE$99),IF(LEFT($C67,5)="  Раз",SUMIF($B$10:$B$99,"=?К  *",AE$10:AE$99),IF($C67="","",SUMPRODUCT(($AA$210:$AA$289=AC$3)+0,($AE$210:$AE$289=$C67)+0,$AB$210:$AB$289,$AF$210:$AF$289))))</f>
        <v/>
      </c>
      <c r="AF67" t="str">
        <f t="shared" ref="AF67:AF99" ca="1" si="239">IF(LEFT($C67,5)="  Всь",SUMIF($B$10:$B$99,"="&amp;$BD66&amp;"  *",AF$10:AF$99),IF(LEFT($C67,5)="  Раз",SUMIF($B$10:$B$99,"=?К  *",AF$10:AF$99),IF($C67="","",SUMPRODUCT(($AA$210:$AA$289=AF$3)+0,($AE$210:$AE$289=$C67)+0,$AB$210:$AB$289,$W$210:$W$289/$S$210:$S$289))))</f>
        <v/>
      </c>
      <c r="AG67" t="str">
        <f t="shared" ca="1" si="113"/>
        <v/>
      </c>
      <c r="AH67" t="str">
        <f t="shared" ref="AH67:AH99" ca="1" si="240">IF(LEFT($C67,5)="  Всь",SUMIF($B$10:$B$99,"="&amp;$BD66&amp;"  *",AH$10:AH$99),IF(LEFT($C67,5)="  Раз",SUMIF($B$10:$B$99,"=?К  *",AH$10:AH$99),IF($C67="","",SUMPRODUCT(($AA$210:$AA$289=AF$3)+0,($AE$210:$AE$289=$C67)+0,$AB$210:$AB$289,$AF$210:$AF$289))))</f>
        <v/>
      </c>
      <c r="AI67" t="str">
        <f t="shared" ref="AI67:AI99" ca="1" si="241">IF(LEFT($C67,5)="  Всь",SUMIF($B$10:$B$99,"="&amp;$BD66&amp;"  *",AI$10:AI$99),IF(LEFT($C67,5)="  Раз",SUMIF($B$10:$B$99,"=?К  *",AI$10:AI$99),IF($C67="","",SUMPRODUCT(($AA$210:$AA$289=AI$3)+0,($AE$210:$AE$289=$C67)+0,$AB$210:$AB$289,$W$210:$W$289/$S$210:$S$289))))</f>
        <v/>
      </c>
      <c r="AJ67" t="str">
        <f t="shared" ca="1" si="114"/>
        <v/>
      </c>
      <c r="AK67" t="str">
        <f t="shared" ref="AK67:AK99" ca="1" si="242">IF(LEFT($C67,5)="  Всь",SUMIF($B$10:$B$99,"="&amp;$BD66&amp;"  *",AK$10:AK$99),IF(LEFT($C67,5)="  Раз",SUMIF($B$10:$B$99,"=?К  *",AK$10:AK$99),IF($C67="","",SUMPRODUCT(($AA$210:$AA$289=AI$3)+0,($AE$210:$AE$289=$C67)+0,$AB$210:$AB$289,$AF$210:$AF$289))))</f>
        <v/>
      </c>
      <c r="AL67" t="str">
        <f t="shared" ref="AL67:AL99" ca="1" si="243">IF(LEFT($C67,5)="  Всь",SUMIF($B$10:$B$99,"="&amp;$BD66&amp;"  *",AL$10:AL$99),IF(LEFT($C67,5)="  Раз",SUMIF($B$10:$B$99,"=?К  *",AL$10:AL$99),IF($C67="","",SUMPRODUCT(($AA$210:$AA$289=AL$3)+0,($AE$210:$AE$289=$C67)+0,$AB$210:$AB$289,$W$210:$W$289/$S$210:$S$289))))</f>
        <v/>
      </c>
      <c r="AM67" t="str">
        <f t="shared" ca="1" si="115"/>
        <v/>
      </c>
      <c r="AN67" t="str">
        <f t="shared" ref="AN67:AN99" ca="1" si="244">IF(LEFT($C67,5)="  Всь",SUMIF($B$10:$B$99,"="&amp;$BD66&amp;"  *",AN$10:AN$99),IF(LEFT($C67,5)="  Раз",SUMIF($B$10:$B$99,"=?К  *",AN$10:AN$99),IF($C67="","",SUMPRODUCT(($AA$210:$AA$289=AL$3)+0,($AE$210:$AE$289=$C67)+0,$AB$210:$AB$289,$AF$210:$AF$289))))</f>
        <v/>
      </c>
      <c r="AO67" t="str">
        <f t="shared" ref="AO67:AO99" ca="1" si="245">IF(LEFT($C67,5)="  Всь",SUMIF($B$10:$B$99,"="&amp;$BD66&amp;"  *",AO$10:AO$99),IF(LEFT($C67,5)="  Раз",SUMIF($B$10:$B$99,"=?К  *",AO$10:AO$99),IF($C67="","",SUMPRODUCT(($AA$210:$AA$289=AO$3)+0,($AE$210:$AE$289=$C67)+0,$AB$210:$AB$289,$W$210:$W$289/$S$210:$S$289))))</f>
        <v/>
      </c>
      <c r="AP67" t="str">
        <f t="shared" ca="1" si="116"/>
        <v/>
      </c>
      <c r="AQ67" t="str">
        <f t="shared" ref="AQ67:AQ99" ca="1" si="246">IF(LEFT($C67,5)="  Всь",SUMIF($B$10:$B$99,"="&amp;$BD66&amp;"  *",AQ$10:AQ$99),IF(LEFT($C67,5)="  Раз",SUMIF($B$10:$B$99,"=?К  *",AQ$10:AQ$99),IF($C67="","",SUMPRODUCT(($AA$210:$AA$289=AO$3)+0,($AE$210:$AE$289=$C67)+0,$AB$210:$AB$289,$AF$210:$AF$289))))</f>
        <v/>
      </c>
      <c r="AR67" t="str">
        <f t="shared" ref="AR67:AR99" ca="1" si="247">IF(LEFT($C67,5)="  Всь",SUMIF($B$10:$B$99,"="&amp;$BD66&amp;"  *",AR$10:AR$99),IF(LEFT($C67,5)="  Раз",SUMIF($B$10:$B$99,"=?К  *",AR$10:AR$99),IF($C67="","",SUMPRODUCT(($AA$210:$AA$289=AR$3)+0,($AE$210:$AE$289=$C67)+0,$AB$210:$AB$289,$W$210:$W$289/$S$210:$S$289))))</f>
        <v/>
      </c>
      <c r="AS67" t="str">
        <f t="shared" ca="1" si="117"/>
        <v/>
      </c>
      <c r="AT67" t="str">
        <f t="shared" ref="AT67:AT99" ca="1" si="248">IF(LEFT($C67,5)="  Всь",SUMIF($B$10:$B$99,"="&amp;$BD66&amp;"  *",AT$10:AT$99),IF(LEFT($C67,5)="  Раз",SUMIF($B$10:$B$99,"=?К  *",AT$10:AT$99),IF($C67="","",SUMPRODUCT(($AA$210:$AA$289=AR$3)+0,($AE$210:$AE$289=$C67)+0,$AB$210:$AB$289,$AF$210:$AF$289))))</f>
        <v/>
      </c>
      <c r="AU67" t="str">
        <f t="shared" ca="1" si="118"/>
        <v/>
      </c>
      <c r="AV67">
        <f t="shared" ca="1" si="102"/>
        <v>0</v>
      </c>
      <c r="AW67">
        <f t="shared" ref="AW67:AW99" ca="1" si="249">IF(LEFT($C67,5)="  Всь",SUMIF($B$10:$B$99,"="&amp;$BD66&amp;"  *",AW$10:AW$99),SUMIF(список,$C67,OFFSET(список,0,AW$4)))</f>
        <v>0</v>
      </c>
      <c r="AX67">
        <f t="shared" ref="AX67:AX99" ca="1" si="250">IF(LEFT($C67,5)="  Всь",SUMIF($B$10:$B$99,"="&amp;$BD66&amp;"  *",AX$10:AX$99),SUMIF(список,$C67,OFFSET(список,0,AX$4)))</f>
        <v>0</v>
      </c>
      <c r="AY67">
        <f t="shared" ref="AY67:AY99" ca="1" si="251">IF(LEFT($C67,5)="  Всь",SUMIF($B$10:$B$99,"="&amp;$BD66&amp;"  *",AY$10:AY$99),SUMIF(список,$C67,OFFSET(список,0,AY$4)))</f>
        <v>0</v>
      </c>
      <c r="AZ67">
        <f t="shared" ref="AZ67:AZ99" ca="1" si="252">IF(LEFT($C67,5)="  Всь",SUMIF($B$10:$B$99,"="&amp;$BD66&amp;"  *",AZ$10:AZ$99),SUMIF(список,$C67,OFFSET(список,0,AZ$4)))</f>
        <v>0</v>
      </c>
      <c r="BC67" t="str">
        <f ca="1">IF(BD67="","",COUNTIF($BD$10:BD67,BD67))</f>
        <v/>
      </c>
      <c r="BD67" t="str">
        <f t="shared" ca="1" si="126"/>
        <v/>
      </c>
      <c r="BE67" t="str">
        <f t="shared" ca="1" si="198"/>
        <v/>
      </c>
      <c r="BF67" t="str">
        <f ca="1">IF(BK67="","",COUNTIF($BJ$10:$BJ$99,"&lt;"&amp;BJ67)+COUNTIF($BJ$10:BJ67,"="&amp;BJ67))</f>
        <v/>
      </c>
      <c r="BG67" t="e">
        <f t="shared" ca="1" si="127"/>
        <v>#NUM!</v>
      </c>
      <c r="BH67" t="str">
        <f t="shared" ca="1" si="128"/>
        <v/>
      </c>
      <c r="BI67" t="str">
        <f t="shared" ca="1" si="129"/>
        <v/>
      </c>
      <c r="BJ67" t="str">
        <f t="shared" ca="1" si="199"/>
        <v/>
      </c>
      <c r="BK67" t="str">
        <f ca="1">Lists!AE62</f>
        <v/>
      </c>
      <c r="BL67" s="264" t="str">
        <f t="shared" ca="1" si="200"/>
        <v/>
      </c>
      <c r="BO67" t="str">
        <f t="shared" ca="1" si="197"/>
        <v/>
      </c>
      <c r="BP67" s="264" t="str">
        <f t="shared" ca="1" si="196"/>
        <v/>
      </c>
      <c r="BQ67" s="265" t="str">
        <f t="shared" ca="1" si="202"/>
        <v/>
      </c>
      <c r="BR67" s="265" t="str">
        <f t="shared" ca="1" si="202"/>
        <v/>
      </c>
      <c r="BS67" s="265" t="str">
        <f t="shared" ca="1" si="202"/>
        <v/>
      </c>
      <c r="BT67" s="265" t="str">
        <f t="shared" ca="1" si="202"/>
        <v/>
      </c>
      <c r="BU67" s="265" t="str">
        <f t="shared" ca="1" si="202"/>
        <v/>
      </c>
      <c r="BV67" s="265" t="str">
        <f t="shared" ca="1" si="202"/>
        <v/>
      </c>
      <c r="BW67" s="266" t="str">
        <f t="shared" ca="1" si="202"/>
        <v/>
      </c>
      <c r="BY67" s="264" t="str">
        <f t="shared" ca="1" si="156"/>
        <v/>
      </c>
      <c r="BZ67" s="265" t="str">
        <f t="shared" ca="1" si="157"/>
        <v/>
      </c>
      <c r="CA67" s="265" t="str">
        <f t="shared" ca="1" si="158"/>
        <v/>
      </c>
      <c r="CB67" s="265" t="str">
        <f t="shared" ca="1" si="159"/>
        <v/>
      </c>
      <c r="CC67" s="265" t="str">
        <f t="shared" ca="1" si="160"/>
        <v/>
      </c>
      <c r="CD67" s="265" t="str">
        <f t="shared" ca="1" si="161"/>
        <v/>
      </c>
      <c r="CE67" s="265" t="str">
        <f t="shared" ca="1" si="162"/>
        <v/>
      </c>
      <c r="CF67" s="266" t="str">
        <f t="shared" ca="1" si="163"/>
        <v/>
      </c>
      <c r="CH67" s="264" t="str">
        <f t="shared" ca="1" si="164"/>
        <v/>
      </c>
      <c r="CI67" s="265" t="str">
        <f t="shared" ca="1" si="165"/>
        <v/>
      </c>
      <c r="CJ67" s="265" t="str">
        <f t="shared" ca="1" si="166"/>
        <v/>
      </c>
      <c r="CK67" s="265" t="str">
        <f t="shared" ca="1" si="167"/>
        <v/>
      </c>
      <c r="CL67" s="265" t="str">
        <f t="shared" ca="1" si="168"/>
        <v/>
      </c>
      <c r="CM67" s="265" t="str">
        <f t="shared" ca="1" si="169"/>
        <v/>
      </c>
      <c r="CN67" s="265" t="str">
        <f t="shared" ca="1" si="170"/>
        <v/>
      </c>
      <c r="CO67" s="266" t="str">
        <f t="shared" ca="1" si="171"/>
        <v/>
      </c>
      <c r="CV67" s="264" t="str">
        <f t="shared" ca="1" si="172"/>
        <v/>
      </c>
      <c r="CW67" s="265" t="str">
        <f t="shared" ca="1" si="173"/>
        <v/>
      </c>
      <c r="CX67" s="265" t="str">
        <f t="shared" ca="1" si="174"/>
        <v/>
      </c>
      <c r="CY67" s="265" t="str">
        <f t="shared" ca="1" si="175"/>
        <v/>
      </c>
      <c r="CZ67" s="265" t="str">
        <f t="shared" ca="1" si="176"/>
        <v/>
      </c>
      <c r="DA67" s="265" t="str">
        <f t="shared" ca="1" si="177"/>
        <v/>
      </c>
      <c r="DB67" s="265" t="str">
        <f t="shared" ca="1" si="178"/>
        <v/>
      </c>
      <c r="DC67" s="266" t="str">
        <f t="shared" ca="1" si="179"/>
        <v/>
      </c>
      <c r="DG67" s="264" t="str">
        <f t="shared" ca="1" si="180"/>
        <v/>
      </c>
      <c r="DH67" s="265" t="str">
        <f t="shared" ca="1" si="181"/>
        <v/>
      </c>
      <c r="DI67" s="265" t="str">
        <f t="shared" ca="1" si="182"/>
        <v/>
      </c>
      <c r="DJ67" s="265" t="str">
        <f t="shared" ca="1" si="183"/>
        <v/>
      </c>
      <c r="DK67" s="265" t="str">
        <f t="shared" ca="1" si="184"/>
        <v/>
      </c>
      <c r="DL67" s="265" t="str">
        <f t="shared" ca="1" si="185"/>
        <v/>
      </c>
      <c r="DM67" s="265" t="str">
        <f t="shared" ca="1" si="186"/>
        <v/>
      </c>
      <c r="DN67" s="266" t="str">
        <f t="shared" ca="1" si="187"/>
        <v/>
      </c>
      <c r="DP67" s="264" t="str">
        <f t="shared" ca="1" si="188"/>
        <v/>
      </c>
      <c r="DQ67" s="265" t="str">
        <f t="shared" ca="1" si="189"/>
        <v/>
      </c>
      <c r="DR67" s="265" t="str">
        <f t="shared" ca="1" si="190"/>
        <v/>
      </c>
      <c r="DS67" s="265" t="str">
        <f t="shared" ca="1" si="191"/>
        <v/>
      </c>
      <c r="DT67" s="265" t="str">
        <f t="shared" ca="1" si="192"/>
        <v/>
      </c>
      <c r="DU67" s="265" t="str">
        <f t="shared" ca="1" si="193"/>
        <v/>
      </c>
      <c r="DV67" s="265" t="str">
        <f t="shared" ca="1" si="194"/>
        <v/>
      </c>
      <c r="DW67" s="266" t="str">
        <f t="shared" ca="1" si="195"/>
        <v/>
      </c>
    </row>
    <row r="68" spans="2:127" hidden="1" outlineLevel="1" x14ac:dyDescent="0.25">
      <c r="B68" t="str">
        <f t="shared" ca="1" si="222"/>
        <v xml:space="preserve">  </v>
      </c>
      <c r="C68" t="str">
        <f t="shared" ca="1" si="144"/>
        <v/>
      </c>
      <c r="F68" t="str">
        <f t="shared" ca="1" si="106"/>
        <v/>
      </c>
      <c r="G68" t="str">
        <f t="shared" ca="1" si="107"/>
        <v/>
      </c>
      <c r="H68" t="str">
        <f t="shared" ca="1" si="108"/>
        <v/>
      </c>
      <c r="I68" t="str">
        <f t="shared" ca="1" si="109"/>
        <v/>
      </c>
      <c r="K68">
        <f t="shared" ca="1" si="223"/>
        <v>0</v>
      </c>
      <c r="M68">
        <f t="shared" ca="1" si="224"/>
        <v>0</v>
      </c>
      <c r="N68">
        <f t="shared" ca="1" si="225"/>
        <v>0</v>
      </c>
      <c r="O68">
        <f t="shared" ca="1" si="226"/>
        <v>0</v>
      </c>
      <c r="P68">
        <f t="shared" ca="1" si="227"/>
        <v>0</v>
      </c>
      <c r="Q68" t="e">
        <f t="shared" ca="1" si="228"/>
        <v>#VALUE!</v>
      </c>
      <c r="R68" t="e">
        <f t="shared" ca="1" si="229"/>
        <v>#VALUE!</v>
      </c>
      <c r="S68" t="e">
        <f t="shared" ca="1" si="230"/>
        <v>#VALUE!</v>
      </c>
      <c r="T68" t="e">
        <f t="shared" ca="1" si="231"/>
        <v>#VALUE!</v>
      </c>
      <c r="V68">
        <f t="shared" ca="1" si="232"/>
        <v>0</v>
      </c>
      <c r="W68" t="str">
        <f t="shared" ca="1" si="233"/>
        <v/>
      </c>
      <c r="X68" t="str">
        <f t="shared" ca="1" si="110"/>
        <v/>
      </c>
      <c r="Y68" t="str">
        <f t="shared" ca="1" si="234"/>
        <v/>
      </c>
      <c r="Z68" t="str">
        <f t="shared" ca="1" si="235"/>
        <v/>
      </c>
      <c r="AA68" t="str">
        <f t="shared" ca="1" si="111"/>
        <v/>
      </c>
      <c r="AB68" t="str">
        <f t="shared" ca="1" si="236"/>
        <v/>
      </c>
      <c r="AC68" t="str">
        <f t="shared" ca="1" si="237"/>
        <v/>
      </c>
      <c r="AD68" t="str">
        <f t="shared" ca="1" si="112"/>
        <v/>
      </c>
      <c r="AE68" t="str">
        <f t="shared" ca="1" si="238"/>
        <v/>
      </c>
      <c r="AF68" t="str">
        <f t="shared" ca="1" si="239"/>
        <v/>
      </c>
      <c r="AG68" t="str">
        <f t="shared" ca="1" si="113"/>
        <v/>
      </c>
      <c r="AH68" t="str">
        <f t="shared" ca="1" si="240"/>
        <v/>
      </c>
      <c r="AI68" t="str">
        <f t="shared" ca="1" si="241"/>
        <v/>
      </c>
      <c r="AJ68" t="str">
        <f t="shared" ca="1" si="114"/>
        <v/>
      </c>
      <c r="AK68" t="str">
        <f t="shared" ca="1" si="242"/>
        <v/>
      </c>
      <c r="AL68" t="str">
        <f t="shared" ca="1" si="243"/>
        <v/>
      </c>
      <c r="AM68" t="str">
        <f t="shared" ca="1" si="115"/>
        <v/>
      </c>
      <c r="AN68" t="str">
        <f t="shared" ca="1" si="244"/>
        <v/>
      </c>
      <c r="AO68" t="str">
        <f t="shared" ca="1" si="245"/>
        <v/>
      </c>
      <c r="AP68" t="str">
        <f t="shared" ca="1" si="116"/>
        <v/>
      </c>
      <c r="AQ68" t="str">
        <f t="shared" ca="1" si="246"/>
        <v/>
      </c>
      <c r="AR68" t="str">
        <f t="shared" ca="1" si="247"/>
        <v/>
      </c>
      <c r="AS68" t="str">
        <f t="shared" ca="1" si="117"/>
        <v/>
      </c>
      <c r="AT68" t="str">
        <f t="shared" ca="1" si="248"/>
        <v/>
      </c>
      <c r="AU68" t="str">
        <f t="shared" ca="1" si="118"/>
        <v/>
      </c>
      <c r="AV68">
        <f t="shared" ca="1" si="102"/>
        <v>0</v>
      </c>
      <c r="AW68">
        <f t="shared" ca="1" si="249"/>
        <v>0</v>
      </c>
      <c r="AX68">
        <f t="shared" ca="1" si="250"/>
        <v>0</v>
      </c>
      <c r="AY68">
        <f t="shared" ca="1" si="251"/>
        <v>0</v>
      </c>
      <c r="AZ68">
        <f t="shared" ca="1" si="252"/>
        <v>0</v>
      </c>
      <c r="BC68" t="str">
        <f ca="1">IF(BD68="","",COUNTIF($BD$10:BD68,BD68))</f>
        <v/>
      </c>
      <c r="BD68" t="str">
        <f t="shared" ca="1" si="126"/>
        <v/>
      </c>
      <c r="BE68" t="str">
        <f t="shared" ca="1" si="198"/>
        <v/>
      </c>
      <c r="BF68" t="str">
        <f ca="1">IF(BK68="","",COUNTIF($BJ$10:$BJ$99,"&lt;"&amp;BJ68)+COUNTIF($BJ$10:BJ68,"="&amp;BJ68))</f>
        <v/>
      </c>
      <c r="BG68" t="e">
        <f t="shared" ca="1" si="127"/>
        <v>#NUM!</v>
      </c>
      <c r="BH68" t="str">
        <f t="shared" ca="1" si="128"/>
        <v/>
      </c>
      <c r="BI68" t="str">
        <f t="shared" ca="1" si="129"/>
        <v/>
      </c>
      <c r="BJ68" t="str">
        <f t="shared" ca="1" si="199"/>
        <v/>
      </c>
      <c r="BK68" t="str">
        <f ca="1">Lists!AE63</f>
        <v/>
      </c>
      <c r="BL68" s="264" t="str">
        <f t="shared" ca="1" si="200"/>
        <v/>
      </c>
      <c r="BO68" t="str">
        <f t="shared" ca="1" si="197"/>
        <v/>
      </c>
      <c r="BP68" s="264" t="str">
        <f t="shared" ca="1" si="196"/>
        <v/>
      </c>
      <c r="BQ68" s="265" t="str">
        <f t="shared" ca="1" si="202"/>
        <v/>
      </c>
      <c r="BR68" s="265" t="str">
        <f t="shared" ca="1" si="202"/>
        <v/>
      </c>
      <c r="BS68" s="265" t="str">
        <f t="shared" ca="1" si="202"/>
        <v/>
      </c>
      <c r="BT68" s="265" t="str">
        <f t="shared" ca="1" si="202"/>
        <v/>
      </c>
      <c r="BU68" s="265" t="str">
        <f t="shared" ca="1" si="202"/>
        <v/>
      </c>
      <c r="BV68" s="265" t="str">
        <f t="shared" ca="1" si="202"/>
        <v/>
      </c>
      <c r="BW68" s="266" t="str">
        <f t="shared" ca="1" si="202"/>
        <v/>
      </c>
      <c r="BY68" s="264" t="str">
        <f t="shared" ca="1" si="156"/>
        <v/>
      </c>
      <c r="BZ68" s="265" t="str">
        <f t="shared" ca="1" si="157"/>
        <v/>
      </c>
      <c r="CA68" s="265" t="str">
        <f t="shared" ca="1" si="158"/>
        <v/>
      </c>
      <c r="CB68" s="265" t="str">
        <f t="shared" ca="1" si="159"/>
        <v/>
      </c>
      <c r="CC68" s="265" t="str">
        <f t="shared" ca="1" si="160"/>
        <v/>
      </c>
      <c r="CD68" s="265" t="str">
        <f t="shared" ca="1" si="161"/>
        <v/>
      </c>
      <c r="CE68" s="265" t="str">
        <f t="shared" ca="1" si="162"/>
        <v/>
      </c>
      <c r="CF68" s="266" t="str">
        <f t="shared" ca="1" si="163"/>
        <v/>
      </c>
      <c r="CH68" s="264" t="str">
        <f t="shared" ca="1" si="164"/>
        <v/>
      </c>
      <c r="CI68" s="265" t="str">
        <f t="shared" ca="1" si="165"/>
        <v/>
      </c>
      <c r="CJ68" s="265" t="str">
        <f t="shared" ca="1" si="166"/>
        <v/>
      </c>
      <c r="CK68" s="265" t="str">
        <f t="shared" ca="1" si="167"/>
        <v/>
      </c>
      <c r="CL68" s="265" t="str">
        <f t="shared" ca="1" si="168"/>
        <v/>
      </c>
      <c r="CM68" s="265" t="str">
        <f t="shared" ca="1" si="169"/>
        <v/>
      </c>
      <c r="CN68" s="265" t="str">
        <f t="shared" ca="1" si="170"/>
        <v/>
      </c>
      <c r="CO68" s="266" t="str">
        <f t="shared" ca="1" si="171"/>
        <v/>
      </c>
      <c r="CV68" s="264" t="str">
        <f t="shared" ca="1" si="172"/>
        <v/>
      </c>
      <c r="CW68" s="265" t="str">
        <f t="shared" ca="1" si="173"/>
        <v/>
      </c>
      <c r="CX68" s="265" t="str">
        <f t="shared" ca="1" si="174"/>
        <v/>
      </c>
      <c r="CY68" s="265" t="str">
        <f t="shared" ca="1" si="175"/>
        <v/>
      </c>
      <c r="CZ68" s="265" t="str">
        <f t="shared" ca="1" si="176"/>
        <v/>
      </c>
      <c r="DA68" s="265" t="str">
        <f t="shared" ca="1" si="177"/>
        <v/>
      </c>
      <c r="DB68" s="265" t="str">
        <f t="shared" ca="1" si="178"/>
        <v/>
      </c>
      <c r="DC68" s="266" t="str">
        <f t="shared" ca="1" si="179"/>
        <v/>
      </c>
      <c r="DG68" s="264" t="str">
        <f t="shared" ca="1" si="180"/>
        <v/>
      </c>
      <c r="DH68" s="265" t="str">
        <f t="shared" ca="1" si="181"/>
        <v/>
      </c>
      <c r="DI68" s="265" t="str">
        <f t="shared" ca="1" si="182"/>
        <v/>
      </c>
      <c r="DJ68" s="265" t="str">
        <f t="shared" ca="1" si="183"/>
        <v/>
      </c>
      <c r="DK68" s="265" t="str">
        <f t="shared" ca="1" si="184"/>
        <v/>
      </c>
      <c r="DL68" s="265" t="str">
        <f t="shared" ca="1" si="185"/>
        <v/>
      </c>
      <c r="DM68" s="265" t="str">
        <f t="shared" ca="1" si="186"/>
        <v/>
      </c>
      <c r="DN68" s="266" t="str">
        <f t="shared" ca="1" si="187"/>
        <v/>
      </c>
      <c r="DP68" s="264" t="str">
        <f t="shared" ca="1" si="188"/>
        <v/>
      </c>
      <c r="DQ68" s="265" t="str">
        <f t="shared" ca="1" si="189"/>
        <v/>
      </c>
      <c r="DR68" s="265" t="str">
        <f t="shared" ca="1" si="190"/>
        <v/>
      </c>
      <c r="DS68" s="265" t="str">
        <f t="shared" ca="1" si="191"/>
        <v/>
      </c>
      <c r="DT68" s="265" t="str">
        <f t="shared" ca="1" si="192"/>
        <v/>
      </c>
      <c r="DU68" s="265" t="str">
        <f t="shared" ca="1" si="193"/>
        <v/>
      </c>
      <c r="DV68" s="265" t="str">
        <f t="shared" ca="1" si="194"/>
        <v/>
      </c>
      <c r="DW68" s="266" t="str">
        <f t="shared" ca="1" si="195"/>
        <v/>
      </c>
    </row>
    <row r="69" spans="2:127" hidden="1" outlineLevel="1" x14ac:dyDescent="0.25">
      <c r="B69" t="str">
        <f t="shared" ca="1" si="222"/>
        <v xml:space="preserve">  </v>
      </c>
      <c r="C69" t="str">
        <f t="shared" ca="1" si="144"/>
        <v/>
      </c>
      <c r="F69" t="str">
        <f t="shared" ca="1" si="106"/>
        <v/>
      </c>
      <c r="G69" t="str">
        <f t="shared" ca="1" si="107"/>
        <v/>
      </c>
      <c r="H69" t="str">
        <f t="shared" ca="1" si="108"/>
        <v/>
      </c>
      <c r="I69" t="str">
        <f t="shared" ca="1" si="109"/>
        <v/>
      </c>
      <c r="K69">
        <f t="shared" ca="1" si="223"/>
        <v>0</v>
      </c>
      <c r="M69">
        <f t="shared" ca="1" si="224"/>
        <v>0</v>
      </c>
      <c r="N69">
        <f t="shared" ca="1" si="225"/>
        <v>0</v>
      </c>
      <c r="O69">
        <f t="shared" ca="1" si="226"/>
        <v>0</v>
      </c>
      <c r="P69">
        <f t="shared" ca="1" si="227"/>
        <v>0</v>
      </c>
      <c r="Q69" t="e">
        <f t="shared" ca="1" si="228"/>
        <v>#VALUE!</v>
      </c>
      <c r="R69" t="e">
        <f t="shared" ca="1" si="229"/>
        <v>#VALUE!</v>
      </c>
      <c r="S69" t="e">
        <f t="shared" ca="1" si="230"/>
        <v>#VALUE!</v>
      </c>
      <c r="T69" t="e">
        <f t="shared" ca="1" si="231"/>
        <v>#VALUE!</v>
      </c>
      <c r="V69">
        <f t="shared" ca="1" si="232"/>
        <v>0</v>
      </c>
      <c r="W69" t="str">
        <f t="shared" ca="1" si="233"/>
        <v/>
      </c>
      <c r="X69" t="str">
        <f t="shared" ca="1" si="110"/>
        <v/>
      </c>
      <c r="Y69" t="str">
        <f t="shared" ca="1" si="234"/>
        <v/>
      </c>
      <c r="Z69" t="str">
        <f t="shared" ca="1" si="235"/>
        <v/>
      </c>
      <c r="AA69" t="str">
        <f t="shared" ca="1" si="111"/>
        <v/>
      </c>
      <c r="AB69" t="str">
        <f t="shared" ca="1" si="236"/>
        <v/>
      </c>
      <c r="AC69" t="str">
        <f t="shared" ca="1" si="237"/>
        <v/>
      </c>
      <c r="AD69" t="str">
        <f t="shared" ca="1" si="112"/>
        <v/>
      </c>
      <c r="AE69" t="str">
        <f t="shared" ca="1" si="238"/>
        <v/>
      </c>
      <c r="AF69" t="str">
        <f t="shared" ca="1" si="239"/>
        <v/>
      </c>
      <c r="AG69" t="str">
        <f t="shared" ca="1" si="113"/>
        <v/>
      </c>
      <c r="AH69" t="str">
        <f t="shared" ca="1" si="240"/>
        <v/>
      </c>
      <c r="AI69" t="str">
        <f t="shared" ca="1" si="241"/>
        <v/>
      </c>
      <c r="AJ69" t="str">
        <f t="shared" ca="1" si="114"/>
        <v/>
      </c>
      <c r="AK69" t="str">
        <f t="shared" ca="1" si="242"/>
        <v/>
      </c>
      <c r="AL69" t="str">
        <f t="shared" ca="1" si="243"/>
        <v/>
      </c>
      <c r="AM69" t="str">
        <f t="shared" ca="1" si="115"/>
        <v/>
      </c>
      <c r="AN69" t="str">
        <f t="shared" ca="1" si="244"/>
        <v/>
      </c>
      <c r="AO69" t="str">
        <f t="shared" ca="1" si="245"/>
        <v/>
      </c>
      <c r="AP69" t="str">
        <f t="shared" ca="1" si="116"/>
        <v/>
      </c>
      <c r="AQ69" t="str">
        <f t="shared" ca="1" si="246"/>
        <v/>
      </c>
      <c r="AR69" t="str">
        <f t="shared" ca="1" si="247"/>
        <v/>
      </c>
      <c r="AS69" t="str">
        <f t="shared" ca="1" si="117"/>
        <v/>
      </c>
      <c r="AT69" t="str">
        <f t="shared" ca="1" si="248"/>
        <v/>
      </c>
      <c r="AU69" t="str">
        <f t="shared" ca="1" si="118"/>
        <v/>
      </c>
      <c r="AV69">
        <f t="shared" ca="1" si="102"/>
        <v>0</v>
      </c>
      <c r="AW69">
        <f t="shared" ca="1" si="249"/>
        <v>0</v>
      </c>
      <c r="AX69">
        <f t="shared" ca="1" si="250"/>
        <v>0</v>
      </c>
      <c r="AY69">
        <f t="shared" ca="1" si="251"/>
        <v>0</v>
      </c>
      <c r="AZ69">
        <f t="shared" ca="1" si="252"/>
        <v>0</v>
      </c>
      <c r="BC69" t="str">
        <f ca="1">IF(BD69="","",COUNTIF($BD$10:BD69,BD69))</f>
        <v/>
      </c>
      <c r="BD69" t="str">
        <f t="shared" ca="1" si="126"/>
        <v/>
      </c>
      <c r="BE69" t="str">
        <f t="shared" ca="1" si="198"/>
        <v/>
      </c>
      <c r="BF69" t="str">
        <f ca="1">IF(BK69="","",COUNTIF($BJ$10:$BJ$99,"&lt;"&amp;BJ69)+COUNTIF($BJ$10:BJ69,"="&amp;BJ69))</f>
        <v/>
      </c>
      <c r="BG69" t="e">
        <f t="shared" ca="1" si="127"/>
        <v>#NUM!</v>
      </c>
      <c r="BH69" t="str">
        <f t="shared" ca="1" si="128"/>
        <v/>
      </c>
      <c r="BI69" t="str">
        <f t="shared" ca="1" si="129"/>
        <v/>
      </c>
      <c r="BJ69" t="str">
        <f t="shared" ca="1" si="199"/>
        <v/>
      </c>
      <c r="BK69" t="str">
        <f ca="1">Lists!AE64</f>
        <v/>
      </c>
      <c r="BL69" s="264" t="str">
        <f t="shared" ca="1" si="200"/>
        <v/>
      </c>
      <c r="BO69" t="str">
        <f t="shared" ca="1" si="197"/>
        <v/>
      </c>
      <c r="BP69" s="264" t="str">
        <f t="shared" ca="1" si="196"/>
        <v/>
      </c>
      <c r="BQ69" s="265" t="str">
        <f t="shared" ca="1" si="202"/>
        <v/>
      </c>
      <c r="BR69" s="265" t="str">
        <f t="shared" ca="1" si="202"/>
        <v/>
      </c>
      <c r="BS69" s="265" t="str">
        <f t="shared" ca="1" si="202"/>
        <v/>
      </c>
      <c r="BT69" s="265" t="str">
        <f t="shared" ca="1" si="202"/>
        <v/>
      </c>
      <c r="BU69" s="265" t="str">
        <f t="shared" ca="1" si="202"/>
        <v/>
      </c>
      <c r="BV69" s="265" t="str">
        <f t="shared" ca="1" si="202"/>
        <v/>
      </c>
      <c r="BW69" s="266" t="str">
        <f t="shared" ca="1" si="202"/>
        <v/>
      </c>
      <c r="BY69" s="264" t="str">
        <f t="shared" ca="1" si="156"/>
        <v/>
      </c>
      <c r="BZ69" s="265" t="str">
        <f t="shared" ca="1" si="157"/>
        <v/>
      </c>
      <c r="CA69" s="265" t="str">
        <f t="shared" ca="1" si="158"/>
        <v/>
      </c>
      <c r="CB69" s="265" t="str">
        <f t="shared" ca="1" si="159"/>
        <v/>
      </c>
      <c r="CC69" s="265" t="str">
        <f t="shared" ca="1" si="160"/>
        <v/>
      </c>
      <c r="CD69" s="265" t="str">
        <f t="shared" ca="1" si="161"/>
        <v/>
      </c>
      <c r="CE69" s="265" t="str">
        <f t="shared" ca="1" si="162"/>
        <v/>
      </c>
      <c r="CF69" s="266" t="str">
        <f t="shared" ca="1" si="163"/>
        <v/>
      </c>
      <c r="CH69" s="264" t="str">
        <f t="shared" ca="1" si="164"/>
        <v/>
      </c>
      <c r="CI69" s="265" t="str">
        <f t="shared" ca="1" si="165"/>
        <v/>
      </c>
      <c r="CJ69" s="265" t="str">
        <f t="shared" ca="1" si="166"/>
        <v/>
      </c>
      <c r="CK69" s="265" t="str">
        <f t="shared" ca="1" si="167"/>
        <v/>
      </c>
      <c r="CL69" s="265" t="str">
        <f t="shared" ca="1" si="168"/>
        <v/>
      </c>
      <c r="CM69" s="265" t="str">
        <f t="shared" ca="1" si="169"/>
        <v/>
      </c>
      <c r="CN69" s="265" t="str">
        <f t="shared" ca="1" si="170"/>
        <v/>
      </c>
      <c r="CO69" s="266" t="str">
        <f t="shared" ca="1" si="171"/>
        <v/>
      </c>
      <c r="CV69" s="264" t="str">
        <f t="shared" ca="1" si="172"/>
        <v/>
      </c>
      <c r="CW69" s="265" t="str">
        <f t="shared" ca="1" si="173"/>
        <v/>
      </c>
      <c r="CX69" s="265" t="str">
        <f t="shared" ca="1" si="174"/>
        <v/>
      </c>
      <c r="CY69" s="265" t="str">
        <f t="shared" ca="1" si="175"/>
        <v/>
      </c>
      <c r="CZ69" s="265" t="str">
        <f t="shared" ca="1" si="176"/>
        <v/>
      </c>
      <c r="DA69" s="265" t="str">
        <f t="shared" ca="1" si="177"/>
        <v/>
      </c>
      <c r="DB69" s="265" t="str">
        <f t="shared" ca="1" si="178"/>
        <v/>
      </c>
      <c r="DC69" s="266" t="str">
        <f t="shared" ca="1" si="179"/>
        <v/>
      </c>
      <c r="DG69" s="264" t="str">
        <f t="shared" ca="1" si="180"/>
        <v/>
      </c>
      <c r="DH69" s="265" t="str">
        <f t="shared" ca="1" si="181"/>
        <v/>
      </c>
      <c r="DI69" s="265" t="str">
        <f t="shared" ca="1" si="182"/>
        <v/>
      </c>
      <c r="DJ69" s="265" t="str">
        <f t="shared" ca="1" si="183"/>
        <v/>
      </c>
      <c r="DK69" s="265" t="str">
        <f t="shared" ca="1" si="184"/>
        <v/>
      </c>
      <c r="DL69" s="265" t="str">
        <f t="shared" ca="1" si="185"/>
        <v/>
      </c>
      <c r="DM69" s="265" t="str">
        <f t="shared" ca="1" si="186"/>
        <v/>
      </c>
      <c r="DN69" s="266" t="str">
        <f t="shared" ca="1" si="187"/>
        <v/>
      </c>
      <c r="DP69" s="264" t="str">
        <f t="shared" ca="1" si="188"/>
        <v/>
      </c>
      <c r="DQ69" s="265" t="str">
        <f t="shared" ca="1" si="189"/>
        <v/>
      </c>
      <c r="DR69" s="265" t="str">
        <f t="shared" ca="1" si="190"/>
        <v/>
      </c>
      <c r="DS69" s="265" t="str">
        <f t="shared" ca="1" si="191"/>
        <v/>
      </c>
      <c r="DT69" s="265" t="str">
        <f t="shared" ca="1" si="192"/>
        <v/>
      </c>
      <c r="DU69" s="265" t="str">
        <f t="shared" ca="1" si="193"/>
        <v/>
      </c>
      <c r="DV69" s="265" t="str">
        <f t="shared" ca="1" si="194"/>
        <v/>
      </c>
      <c r="DW69" s="266" t="str">
        <f t="shared" ca="1" si="195"/>
        <v/>
      </c>
    </row>
    <row r="70" spans="2:127" hidden="1" outlineLevel="1" x14ac:dyDescent="0.25">
      <c r="B70" t="str">
        <f t="shared" ca="1" si="222"/>
        <v xml:space="preserve">  </v>
      </c>
      <c r="C70" t="str">
        <f t="shared" ca="1" si="144"/>
        <v/>
      </c>
      <c r="F70" t="str">
        <f t="shared" ca="1" si="106"/>
        <v/>
      </c>
      <c r="G70" t="str">
        <f t="shared" ca="1" si="107"/>
        <v/>
      </c>
      <c r="H70" t="str">
        <f t="shared" ca="1" si="108"/>
        <v/>
      </c>
      <c r="I70" t="str">
        <f t="shared" ca="1" si="109"/>
        <v/>
      </c>
      <c r="K70">
        <f t="shared" ca="1" si="223"/>
        <v>0</v>
      </c>
      <c r="M70">
        <f t="shared" ca="1" si="224"/>
        <v>0</v>
      </c>
      <c r="N70">
        <f t="shared" ca="1" si="225"/>
        <v>0</v>
      </c>
      <c r="O70">
        <f t="shared" ca="1" si="226"/>
        <v>0</v>
      </c>
      <c r="P70">
        <f t="shared" ca="1" si="227"/>
        <v>0</v>
      </c>
      <c r="Q70" t="e">
        <f t="shared" ca="1" si="228"/>
        <v>#VALUE!</v>
      </c>
      <c r="R70" t="e">
        <f t="shared" ca="1" si="229"/>
        <v>#VALUE!</v>
      </c>
      <c r="S70" t="e">
        <f t="shared" ca="1" si="230"/>
        <v>#VALUE!</v>
      </c>
      <c r="T70" t="e">
        <f t="shared" ca="1" si="231"/>
        <v>#VALUE!</v>
      </c>
      <c r="V70">
        <f t="shared" ca="1" si="232"/>
        <v>0</v>
      </c>
      <c r="W70" t="str">
        <f t="shared" ca="1" si="233"/>
        <v/>
      </c>
      <c r="X70" t="str">
        <f t="shared" ca="1" si="110"/>
        <v/>
      </c>
      <c r="Y70" t="str">
        <f t="shared" ca="1" si="234"/>
        <v/>
      </c>
      <c r="Z70" t="str">
        <f t="shared" ca="1" si="235"/>
        <v/>
      </c>
      <c r="AA70" t="str">
        <f t="shared" ca="1" si="111"/>
        <v/>
      </c>
      <c r="AB70" t="str">
        <f t="shared" ca="1" si="236"/>
        <v/>
      </c>
      <c r="AC70" t="str">
        <f t="shared" ca="1" si="237"/>
        <v/>
      </c>
      <c r="AD70" t="str">
        <f t="shared" ca="1" si="112"/>
        <v/>
      </c>
      <c r="AE70" t="str">
        <f t="shared" ca="1" si="238"/>
        <v/>
      </c>
      <c r="AF70" t="str">
        <f t="shared" ca="1" si="239"/>
        <v/>
      </c>
      <c r="AG70" t="str">
        <f t="shared" ca="1" si="113"/>
        <v/>
      </c>
      <c r="AH70" t="str">
        <f t="shared" ca="1" si="240"/>
        <v/>
      </c>
      <c r="AI70" t="str">
        <f t="shared" ca="1" si="241"/>
        <v/>
      </c>
      <c r="AJ70" t="str">
        <f t="shared" ca="1" si="114"/>
        <v/>
      </c>
      <c r="AK70" t="str">
        <f t="shared" ca="1" si="242"/>
        <v/>
      </c>
      <c r="AL70" t="str">
        <f t="shared" ca="1" si="243"/>
        <v/>
      </c>
      <c r="AM70" t="str">
        <f t="shared" ca="1" si="115"/>
        <v/>
      </c>
      <c r="AN70" t="str">
        <f t="shared" ca="1" si="244"/>
        <v/>
      </c>
      <c r="AO70" t="str">
        <f t="shared" ca="1" si="245"/>
        <v/>
      </c>
      <c r="AP70" t="str">
        <f t="shared" ca="1" si="116"/>
        <v/>
      </c>
      <c r="AQ70" t="str">
        <f t="shared" ca="1" si="246"/>
        <v/>
      </c>
      <c r="AR70" t="str">
        <f t="shared" ca="1" si="247"/>
        <v/>
      </c>
      <c r="AS70" t="str">
        <f t="shared" ca="1" si="117"/>
        <v/>
      </c>
      <c r="AT70" t="str">
        <f t="shared" ca="1" si="248"/>
        <v/>
      </c>
      <c r="AU70" t="str">
        <f t="shared" ca="1" si="118"/>
        <v/>
      </c>
      <c r="AV70">
        <f t="shared" ca="1" si="102"/>
        <v>0</v>
      </c>
      <c r="AW70">
        <f t="shared" ca="1" si="249"/>
        <v>0</v>
      </c>
      <c r="AX70">
        <f t="shared" ca="1" si="250"/>
        <v>0</v>
      </c>
      <c r="AY70">
        <f t="shared" ca="1" si="251"/>
        <v>0</v>
      </c>
      <c r="AZ70">
        <f t="shared" ca="1" si="252"/>
        <v>0</v>
      </c>
      <c r="BC70" t="str">
        <f ca="1">IF(BD70="","",COUNTIF($BD$10:BD70,BD70))</f>
        <v/>
      </c>
      <c r="BD70" t="str">
        <f t="shared" ca="1" si="126"/>
        <v/>
      </c>
      <c r="BE70" t="str">
        <f t="shared" ca="1" si="198"/>
        <v/>
      </c>
      <c r="BF70" t="str">
        <f ca="1">IF(BK70="","",COUNTIF($BJ$10:$BJ$99,"&lt;"&amp;BJ70)+COUNTIF($BJ$10:BJ70,"="&amp;BJ70))</f>
        <v/>
      </c>
      <c r="BG70" t="e">
        <f t="shared" ca="1" si="127"/>
        <v>#NUM!</v>
      </c>
      <c r="BH70" t="str">
        <f t="shared" ca="1" si="128"/>
        <v/>
      </c>
      <c r="BI70" t="str">
        <f t="shared" ca="1" si="129"/>
        <v/>
      </c>
      <c r="BJ70" t="str">
        <f t="shared" ca="1" si="199"/>
        <v/>
      </c>
      <c r="BK70" t="str">
        <f ca="1">Lists!AE65</f>
        <v/>
      </c>
      <c r="BL70" s="264" t="str">
        <f t="shared" ca="1" si="200"/>
        <v/>
      </c>
      <c r="BO70" t="str">
        <f t="shared" ca="1" si="197"/>
        <v/>
      </c>
      <c r="BP70" s="264" t="str">
        <f t="shared" ca="1" si="196"/>
        <v/>
      </c>
      <c r="BQ70" s="265" t="str">
        <f t="shared" ca="1" si="202"/>
        <v/>
      </c>
      <c r="BR70" s="265" t="str">
        <f t="shared" ca="1" si="202"/>
        <v/>
      </c>
      <c r="BS70" s="265" t="str">
        <f t="shared" ca="1" si="202"/>
        <v/>
      </c>
      <c r="BT70" s="265" t="str">
        <f t="shared" ca="1" si="202"/>
        <v/>
      </c>
      <c r="BU70" s="265" t="str">
        <f t="shared" ca="1" si="202"/>
        <v/>
      </c>
      <c r="BV70" s="265" t="str">
        <f t="shared" ca="1" si="202"/>
        <v/>
      </c>
      <c r="BW70" s="266" t="str">
        <f t="shared" ca="1" si="202"/>
        <v/>
      </c>
      <c r="BY70" s="264" t="str">
        <f t="shared" ca="1" si="156"/>
        <v/>
      </c>
      <c r="BZ70" s="265" t="str">
        <f t="shared" ca="1" si="157"/>
        <v/>
      </c>
      <c r="CA70" s="265" t="str">
        <f t="shared" ca="1" si="158"/>
        <v/>
      </c>
      <c r="CB70" s="265" t="str">
        <f t="shared" ca="1" si="159"/>
        <v/>
      </c>
      <c r="CC70" s="265" t="str">
        <f t="shared" ca="1" si="160"/>
        <v/>
      </c>
      <c r="CD70" s="265" t="str">
        <f t="shared" ca="1" si="161"/>
        <v/>
      </c>
      <c r="CE70" s="265" t="str">
        <f t="shared" ca="1" si="162"/>
        <v/>
      </c>
      <c r="CF70" s="266" t="str">
        <f t="shared" ca="1" si="163"/>
        <v/>
      </c>
      <c r="CH70" s="264" t="str">
        <f t="shared" ca="1" si="164"/>
        <v/>
      </c>
      <c r="CI70" s="265" t="str">
        <f t="shared" ca="1" si="165"/>
        <v/>
      </c>
      <c r="CJ70" s="265" t="str">
        <f t="shared" ca="1" si="166"/>
        <v/>
      </c>
      <c r="CK70" s="265" t="str">
        <f t="shared" ca="1" si="167"/>
        <v/>
      </c>
      <c r="CL70" s="265" t="str">
        <f t="shared" ca="1" si="168"/>
        <v/>
      </c>
      <c r="CM70" s="265" t="str">
        <f t="shared" ca="1" si="169"/>
        <v/>
      </c>
      <c r="CN70" s="265" t="str">
        <f t="shared" ca="1" si="170"/>
        <v/>
      </c>
      <c r="CO70" s="266" t="str">
        <f t="shared" ca="1" si="171"/>
        <v/>
      </c>
      <c r="CV70" s="264" t="str">
        <f t="shared" ca="1" si="172"/>
        <v/>
      </c>
      <c r="CW70" s="265" t="str">
        <f t="shared" ca="1" si="173"/>
        <v/>
      </c>
      <c r="CX70" s="265" t="str">
        <f t="shared" ca="1" si="174"/>
        <v/>
      </c>
      <c r="CY70" s="265" t="str">
        <f t="shared" ca="1" si="175"/>
        <v/>
      </c>
      <c r="CZ70" s="265" t="str">
        <f t="shared" ca="1" si="176"/>
        <v/>
      </c>
      <c r="DA70" s="265" t="str">
        <f t="shared" ca="1" si="177"/>
        <v/>
      </c>
      <c r="DB70" s="265" t="str">
        <f t="shared" ca="1" si="178"/>
        <v/>
      </c>
      <c r="DC70" s="266" t="str">
        <f t="shared" ca="1" si="179"/>
        <v/>
      </c>
      <c r="DG70" s="264" t="str">
        <f t="shared" ca="1" si="180"/>
        <v/>
      </c>
      <c r="DH70" s="265" t="str">
        <f t="shared" ca="1" si="181"/>
        <v/>
      </c>
      <c r="DI70" s="265" t="str">
        <f t="shared" ca="1" si="182"/>
        <v/>
      </c>
      <c r="DJ70" s="265" t="str">
        <f t="shared" ca="1" si="183"/>
        <v/>
      </c>
      <c r="DK70" s="265" t="str">
        <f t="shared" ca="1" si="184"/>
        <v/>
      </c>
      <c r="DL70" s="265" t="str">
        <f t="shared" ca="1" si="185"/>
        <v/>
      </c>
      <c r="DM70" s="265" t="str">
        <f t="shared" ca="1" si="186"/>
        <v/>
      </c>
      <c r="DN70" s="266" t="str">
        <f t="shared" ca="1" si="187"/>
        <v/>
      </c>
      <c r="DP70" s="264" t="str">
        <f t="shared" ca="1" si="188"/>
        <v/>
      </c>
      <c r="DQ70" s="265" t="str">
        <f t="shared" ca="1" si="189"/>
        <v/>
      </c>
      <c r="DR70" s="265" t="str">
        <f t="shared" ca="1" si="190"/>
        <v/>
      </c>
      <c r="DS70" s="265" t="str">
        <f t="shared" ca="1" si="191"/>
        <v/>
      </c>
      <c r="DT70" s="265" t="str">
        <f t="shared" ca="1" si="192"/>
        <v/>
      </c>
      <c r="DU70" s="265" t="str">
        <f t="shared" ca="1" si="193"/>
        <v/>
      </c>
      <c r="DV70" s="265" t="str">
        <f t="shared" ca="1" si="194"/>
        <v/>
      </c>
      <c r="DW70" s="266" t="str">
        <f t="shared" ca="1" si="195"/>
        <v/>
      </c>
    </row>
    <row r="71" spans="2:127" hidden="1" outlineLevel="1" x14ac:dyDescent="0.25">
      <c r="B71" t="str">
        <f t="shared" ca="1" si="222"/>
        <v xml:space="preserve">  </v>
      </c>
      <c r="C71" t="str">
        <f t="shared" ca="1" si="144"/>
        <v/>
      </c>
      <c r="F71" t="str">
        <f t="shared" ca="1" si="106"/>
        <v/>
      </c>
      <c r="G71" t="str">
        <f t="shared" ca="1" si="107"/>
        <v/>
      </c>
      <c r="H71" t="str">
        <f t="shared" ca="1" si="108"/>
        <v/>
      </c>
      <c r="I71" t="str">
        <f t="shared" ca="1" si="109"/>
        <v/>
      </c>
      <c r="K71">
        <f t="shared" ca="1" si="223"/>
        <v>0</v>
      </c>
      <c r="M71">
        <f t="shared" ca="1" si="224"/>
        <v>0</v>
      </c>
      <c r="N71">
        <f t="shared" ca="1" si="225"/>
        <v>0</v>
      </c>
      <c r="O71">
        <f t="shared" ca="1" si="226"/>
        <v>0</v>
      </c>
      <c r="P71">
        <f t="shared" ca="1" si="227"/>
        <v>0</v>
      </c>
      <c r="Q71" t="e">
        <f t="shared" ca="1" si="228"/>
        <v>#VALUE!</v>
      </c>
      <c r="R71" t="e">
        <f t="shared" ca="1" si="229"/>
        <v>#VALUE!</v>
      </c>
      <c r="S71" t="e">
        <f t="shared" ca="1" si="230"/>
        <v>#VALUE!</v>
      </c>
      <c r="T71" t="e">
        <f t="shared" ca="1" si="231"/>
        <v>#VALUE!</v>
      </c>
      <c r="V71">
        <f t="shared" ca="1" si="232"/>
        <v>0</v>
      </c>
      <c r="W71" t="str">
        <f t="shared" ca="1" si="233"/>
        <v/>
      </c>
      <c r="X71" t="str">
        <f t="shared" ca="1" si="110"/>
        <v/>
      </c>
      <c r="Y71" t="str">
        <f t="shared" ca="1" si="234"/>
        <v/>
      </c>
      <c r="Z71" t="str">
        <f t="shared" ca="1" si="235"/>
        <v/>
      </c>
      <c r="AA71" t="str">
        <f t="shared" ca="1" si="111"/>
        <v/>
      </c>
      <c r="AB71" t="str">
        <f t="shared" ca="1" si="236"/>
        <v/>
      </c>
      <c r="AC71" t="str">
        <f t="shared" ca="1" si="237"/>
        <v/>
      </c>
      <c r="AD71" t="str">
        <f t="shared" ca="1" si="112"/>
        <v/>
      </c>
      <c r="AE71" t="str">
        <f t="shared" ca="1" si="238"/>
        <v/>
      </c>
      <c r="AF71" t="str">
        <f t="shared" ca="1" si="239"/>
        <v/>
      </c>
      <c r="AG71" t="str">
        <f t="shared" ca="1" si="113"/>
        <v/>
      </c>
      <c r="AH71" t="str">
        <f t="shared" ca="1" si="240"/>
        <v/>
      </c>
      <c r="AI71" t="str">
        <f t="shared" ca="1" si="241"/>
        <v/>
      </c>
      <c r="AJ71" t="str">
        <f t="shared" ca="1" si="114"/>
        <v/>
      </c>
      <c r="AK71" t="str">
        <f t="shared" ca="1" si="242"/>
        <v/>
      </c>
      <c r="AL71" t="str">
        <f t="shared" ca="1" si="243"/>
        <v/>
      </c>
      <c r="AM71" t="str">
        <f t="shared" ca="1" si="115"/>
        <v/>
      </c>
      <c r="AN71" t="str">
        <f t="shared" ca="1" si="244"/>
        <v/>
      </c>
      <c r="AO71" t="str">
        <f t="shared" ca="1" si="245"/>
        <v/>
      </c>
      <c r="AP71" t="str">
        <f t="shared" ca="1" si="116"/>
        <v/>
      </c>
      <c r="AQ71" t="str">
        <f t="shared" ca="1" si="246"/>
        <v/>
      </c>
      <c r="AR71" t="str">
        <f t="shared" ca="1" si="247"/>
        <v/>
      </c>
      <c r="AS71" t="str">
        <f t="shared" ca="1" si="117"/>
        <v/>
      </c>
      <c r="AT71" t="str">
        <f t="shared" ca="1" si="248"/>
        <v/>
      </c>
      <c r="AU71" t="str">
        <f t="shared" ca="1" si="118"/>
        <v/>
      </c>
      <c r="AV71">
        <f t="shared" ca="1" si="102"/>
        <v>0</v>
      </c>
      <c r="AW71">
        <f t="shared" ca="1" si="249"/>
        <v>0</v>
      </c>
      <c r="AX71">
        <f t="shared" ca="1" si="250"/>
        <v>0</v>
      </c>
      <c r="AY71">
        <f t="shared" ca="1" si="251"/>
        <v>0</v>
      </c>
      <c r="AZ71">
        <f t="shared" ca="1" si="252"/>
        <v>0</v>
      </c>
      <c r="BC71" t="str">
        <f ca="1">IF(BD71="","",COUNTIF($BD$10:BD71,BD71))</f>
        <v/>
      </c>
      <c r="BD71" t="str">
        <f t="shared" ca="1" si="126"/>
        <v/>
      </c>
      <c r="BE71" t="str">
        <f t="shared" ca="1" si="198"/>
        <v/>
      </c>
      <c r="BF71" t="str">
        <f ca="1">IF(BK71="","",COUNTIF($BJ$10:$BJ$99,"&lt;"&amp;BJ71)+COUNTIF($BJ$10:BJ71,"="&amp;BJ71))</f>
        <v/>
      </c>
      <c r="BG71" t="e">
        <f t="shared" ca="1" si="127"/>
        <v>#NUM!</v>
      </c>
      <c r="BH71" t="str">
        <f t="shared" ca="1" si="128"/>
        <v/>
      </c>
      <c r="BI71" t="str">
        <f t="shared" ca="1" si="129"/>
        <v/>
      </c>
      <c r="BJ71" t="str">
        <f t="shared" ca="1" si="199"/>
        <v/>
      </c>
      <c r="BK71" t="str">
        <f ca="1">Lists!AE66</f>
        <v/>
      </c>
      <c r="BL71" s="264" t="str">
        <f t="shared" ca="1" si="200"/>
        <v/>
      </c>
      <c r="BO71" t="str">
        <f t="shared" ca="1" si="197"/>
        <v/>
      </c>
      <c r="BP71" s="264" t="str">
        <f t="shared" ca="1" si="196"/>
        <v/>
      </c>
      <c r="BQ71" s="265" t="str">
        <f t="shared" ca="1" si="202"/>
        <v/>
      </c>
      <c r="BR71" s="265" t="str">
        <f t="shared" ca="1" si="202"/>
        <v/>
      </c>
      <c r="BS71" s="265" t="str">
        <f t="shared" ca="1" si="202"/>
        <v/>
      </c>
      <c r="BT71" s="265" t="str">
        <f t="shared" ca="1" si="202"/>
        <v/>
      </c>
      <c r="BU71" s="265" t="str">
        <f t="shared" ca="1" si="202"/>
        <v/>
      </c>
      <c r="BV71" s="265" t="str">
        <f t="shared" ca="1" si="202"/>
        <v/>
      </c>
      <c r="BW71" s="266" t="str">
        <f t="shared" ca="1" si="202"/>
        <v/>
      </c>
      <c r="BY71" s="264" t="str">
        <f t="shared" ca="1" si="156"/>
        <v/>
      </c>
      <c r="BZ71" s="265" t="str">
        <f t="shared" ca="1" si="157"/>
        <v/>
      </c>
      <c r="CA71" s="265" t="str">
        <f t="shared" ca="1" si="158"/>
        <v/>
      </c>
      <c r="CB71" s="265" t="str">
        <f t="shared" ca="1" si="159"/>
        <v/>
      </c>
      <c r="CC71" s="265" t="str">
        <f t="shared" ca="1" si="160"/>
        <v/>
      </c>
      <c r="CD71" s="265" t="str">
        <f t="shared" ca="1" si="161"/>
        <v/>
      </c>
      <c r="CE71" s="265" t="str">
        <f t="shared" ca="1" si="162"/>
        <v/>
      </c>
      <c r="CF71" s="266" t="str">
        <f t="shared" ca="1" si="163"/>
        <v/>
      </c>
      <c r="CH71" s="264" t="str">
        <f t="shared" ca="1" si="164"/>
        <v/>
      </c>
      <c r="CI71" s="265" t="str">
        <f t="shared" ca="1" si="165"/>
        <v/>
      </c>
      <c r="CJ71" s="265" t="str">
        <f t="shared" ca="1" si="166"/>
        <v/>
      </c>
      <c r="CK71" s="265" t="str">
        <f t="shared" ca="1" si="167"/>
        <v/>
      </c>
      <c r="CL71" s="265" t="str">
        <f t="shared" ca="1" si="168"/>
        <v/>
      </c>
      <c r="CM71" s="265" t="str">
        <f t="shared" ca="1" si="169"/>
        <v/>
      </c>
      <c r="CN71" s="265" t="str">
        <f t="shared" ca="1" si="170"/>
        <v/>
      </c>
      <c r="CO71" s="266" t="str">
        <f t="shared" ca="1" si="171"/>
        <v/>
      </c>
      <c r="CV71" s="264" t="str">
        <f t="shared" ca="1" si="172"/>
        <v/>
      </c>
      <c r="CW71" s="265" t="str">
        <f t="shared" ca="1" si="173"/>
        <v/>
      </c>
      <c r="CX71" s="265" t="str">
        <f t="shared" ca="1" si="174"/>
        <v/>
      </c>
      <c r="CY71" s="265" t="str">
        <f t="shared" ca="1" si="175"/>
        <v/>
      </c>
      <c r="CZ71" s="265" t="str">
        <f t="shared" ca="1" si="176"/>
        <v/>
      </c>
      <c r="DA71" s="265" t="str">
        <f t="shared" ca="1" si="177"/>
        <v/>
      </c>
      <c r="DB71" s="265" t="str">
        <f t="shared" ca="1" si="178"/>
        <v/>
      </c>
      <c r="DC71" s="266" t="str">
        <f t="shared" ca="1" si="179"/>
        <v/>
      </c>
      <c r="DG71" s="264" t="str">
        <f t="shared" ca="1" si="180"/>
        <v/>
      </c>
      <c r="DH71" s="265" t="str">
        <f t="shared" ca="1" si="181"/>
        <v/>
      </c>
      <c r="DI71" s="265" t="str">
        <f t="shared" ca="1" si="182"/>
        <v/>
      </c>
      <c r="DJ71" s="265" t="str">
        <f t="shared" ca="1" si="183"/>
        <v/>
      </c>
      <c r="DK71" s="265" t="str">
        <f t="shared" ca="1" si="184"/>
        <v/>
      </c>
      <c r="DL71" s="265" t="str">
        <f t="shared" ca="1" si="185"/>
        <v/>
      </c>
      <c r="DM71" s="265" t="str">
        <f t="shared" ca="1" si="186"/>
        <v/>
      </c>
      <c r="DN71" s="266" t="str">
        <f t="shared" ca="1" si="187"/>
        <v/>
      </c>
      <c r="DP71" s="264" t="str">
        <f t="shared" ca="1" si="188"/>
        <v/>
      </c>
      <c r="DQ71" s="265" t="str">
        <f t="shared" ca="1" si="189"/>
        <v/>
      </c>
      <c r="DR71" s="265" t="str">
        <f t="shared" ca="1" si="190"/>
        <v/>
      </c>
      <c r="DS71" s="265" t="str">
        <f t="shared" ca="1" si="191"/>
        <v/>
      </c>
      <c r="DT71" s="265" t="str">
        <f t="shared" ca="1" si="192"/>
        <v/>
      </c>
      <c r="DU71" s="265" t="str">
        <f t="shared" ca="1" si="193"/>
        <v/>
      </c>
      <c r="DV71" s="265" t="str">
        <f t="shared" ca="1" si="194"/>
        <v/>
      </c>
      <c r="DW71" s="266" t="str">
        <f t="shared" ca="1" si="195"/>
        <v/>
      </c>
    </row>
    <row r="72" spans="2:127" hidden="1" outlineLevel="1" x14ac:dyDescent="0.25">
      <c r="B72" t="str">
        <f t="shared" ca="1" si="222"/>
        <v xml:space="preserve">  </v>
      </c>
      <c r="C72" t="str">
        <f t="shared" ca="1" si="144"/>
        <v/>
      </c>
      <c r="F72" t="str">
        <f t="shared" ca="1" si="106"/>
        <v/>
      </c>
      <c r="G72" t="str">
        <f t="shared" ca="1" si="107"/>
        <v/>
      </c>
      <c r="H72" t="str">
        <f t="shared" ca="1" si="108"/>
        <v/>
      </c>
      <c r="I72" t="str">
        <f t="shared" ca="1" si="109"/>
        <v/>
      </c>
      <c r="K72">
        <f t="shared" ca="1" si="223"/>
        <v>0</v>
      </c>
      <c r="M72">
        <f t="shared" ca="1" si="224"/>
        <v>0</v>
      </c>
      <c r="N72">
        <f t="shared" ca="1" si="225"/>
        <v>0</v>
      </c>
      <c r="O72">
        <f t="shared" ca="1" si="226"/>
        <v>0</v>
      </c>
      <c r="P72">
        <f t="shared" ca="1" si="227"/>
        <v>0</v>
      </c>
      <c r="Q72" t="e">
        <f t="shared" ca="1" si="228"/>
        <v>#VALUE!</v>
      </c>
      <c r="R72" t="e">
        <f t="shared" ca="1" si="229"/>
        <v>#VALUE!</v>
      </c>
      <c r="S72" t="e">
        <f t="shared" ca="1" si="230"/>
        <v>#VALUE!</v>
      </c>
      <c r="T72" t="e">
        <f t="shared" ca="1" si="231"/>
        <v>#VALUE!</v>
      </c>
      <c r="V72">
        <f t="shared" ca="1" si="232"/>
        <v>0</v>
      </c>
      <c r="W72" t="str">
        <f t="shared" ca="1" si="233"/>
        <v/>
      </c>
      <c r="X72" t="str">
        <f t="shared" ca="1" si="110"/>
        <v/>
      </c>
      <c r="Y72" t="str">
        <f t="shared" ca="1" si="234"/>
        <v/>
      </c>
      <c r="Z72" t="str">
        <f t="shared" ca="1" si="235"/>
        <v/>
      </c>
      <c r="AA72" t="str">
        <f t="shared" ca="1" si="111"/>
        <v/>
      </c>
      <c r="AB72" t="str">
        <f t="shared" ca="1" si="236"/>
        <v/>
      </c>
      <c r="AC72" t="str">
        <f t="shared" ca="1" si="237"/>
        <v/>
      </c>
      <c r="AD72" t="str">
        <f t="shared" ca="1" si="112"/>
        <v/>
      </c>
      <c r="AE72" t="str">
        <f t="shared" ca="1" si="238"/>
        <v/>
      </c>
      <c r="AF72" t="str">
        <f t="shared" ca="1" si="239"/>
        <v/>
      </c>
      <c r="AG72" t="str">
        <f t="shared" ca="1" si="113"/>
        <v/>
      </c>
      <c r="AH72" t="str">
        <f t="shared" ca="1" si="240"/>
        <v/>
      </c>
      <c r="AI72" t="str">
        <f t="shared" ca="1" si="241"/>
        <v/>
      </c>
      <c r="AJ72" t="str">
        <f t="shared" ca="1" si="114"/>
        <v/>
      </c>
      <c r="AK72" t="str">
        <f t="shared" ca="1" si="242"/>
        <v/>
      </c>
      <c r="AL72" t="str">
        <f t="shared" ca="1" si="243"/>
        <v/>
      </c>
      <c r="AM72" t="str">
        <f t="shared" ca="1" si="115"/>
        <v/>
      </c>
      <c r="AN72" t="str">
        <f t="shared" ca="1" si="244"/>
        <v/>
      </c>
      <c r="AO72" t="str">
        <f t="shared" ca="1" si="245"/>
        <v/>
      </c>
      <c r="AP72" t="str">
        <f t="shared" ca="1" si="116"/>
        <v/>
      </c>
      <c r="AQ72" t="str">
        <f t="shared" ca="1" si="246"/>
        <v/>
      </c>
      <c r="AR72" t="str">
        <f t="shared" ca="1" si="247"/>
        <v/>
      </c>
      <c r="AS72" t="str">
        <f t="shared" ca="1" si="117"/>
        <v/>
      </c>
      <c r="AT72" t="str">
        <f t="shared" ca="1" si="248"/>
        <v/>
      </c>
      <c r="AU72" t="str">
        <f t="shared" ca="1" si="118"/>
        <v/>
      </c>
      <c r="AV72">
        <f t="shared" ca="1" si="102"/>
        <v>0</v>
      </c>
      <c r="AW72">
        <f t="shared" ca="1" si="249"/>
        <v>0</v>
      </c>
      <c r="AX72">
        <f t="shared" ca="1" si="250"/>
        <v>0</v>
      </c>
      <c r="AY72">
        <f t="shared" ca="1" si="251"/>
        <v>0</v>
      </c>
      <c r="AZ72">
        <f t="shared" ca="1" si="252"/>
        <v>0</v>
      </c>
      <c r="BC72" t="str">
        <f ca="1">IF(BD72="","",COUNTIF($BD$10:BD72,BD72))</f>
        <v/>
      </c>
      <c r="BD72" t="str">
        <f t="shared" ca="1" si="126"/>
        <v/>
      </c>
      <c r="BE72" t="str">
        <f t="shared" ca="1" si="198"/>
        <v/>
      </c>
      <c r="BF72" t="str">
        <f ca="1">IF(BK72="","",COUNTIF($BJ$10:$BJ$99,"&lt;"&amp;BJ72)+COUNTIF($BJ$10:BJ72,"="&amp;BJ72))</f>
        <v/>
      </c>
      <c r="BG72" t="e">
        <f t="shared" ca="1" si="127"/>
        <v>#NUM!</v>
      </c>
      <c r="BH72" t="str">
        <f t="shared" ca="1" si="128"/>
        <v/>
      </c>
      <c r="BI72" t="str">
        <f t="shared" ca="1" si="129"/>
        <v/>
      </c>
      <c r="BJ72" t="str">
        <f t="shared" ca="1" si="199"/>
        <v/>
      </c>
      <c r="BK72" t="str">
        <f ca="1">Lists!AE67</f>
        <v/>
      </c>
      <c r="BL72" s="264" t="str">
        <f t="shared" ca="1" si="200"/>
        <v/>
      </c>
      <c r="BO72" t="str">
        <f t="shared" ca="1" si="197"/>
        <v/>
      </c>
      <c r="BP72" s="264" t="str">
        <f t="shared" ca="1" si="196"/>
        <v/>
      </c>
      <c r="BQ72" s="265" t="str">
        <f t="shared" ref="BQ72:BW81" ca="1" si="253">IF($BO72&gt;0,IF(ISERROR(MATCH($BI72,OFFSET(списокН,BP72,,99-$BO72),0)+BP72),"",MATCH($BI72,OFFSET(списокН,BP72,,99-$BO72),0)+BP72))</f>
        <v/>
      </c>
      <c r="BR72" s="265" t="str">
        <f t="shared" ca="1" si="253"/>
        <v/>
      </c>
      <c r="BS72" s="265" t="str">
        <f t="shared" ca="1" si="253"/>
        <v/>
      </c>
      <c r="BT72" s="265" t="str">
        <f t="shared" ca="1" si="253"/>
        <v/>
      </c>
      <c r="BU72" s="265" t="str">
        <f t="shared" ca="1" si="253"/>
        <v/>
      </c>
      <c r="BV72" s="265" t="str">
        <f t="shared" ca="1" si="253"/>
        <v/>
      </c>
      <c r="BW72" s="266" t="str">
        <f t="shared" ca="1" si="253"/>
        <v/>
      </c>
      <c r="BY72" s="264" t="str">
        <f t="shared" ca="1" si="156"/>
        <v/>
      </c>
      <c r="BZ72" s="265" t="str">
        <f t="shared" ca="1" si="157"/>
        <v/>
      </c>
      <c r="CA72" s="265" t="str">
        <f t="shared" ca="1" si="158"/>
        <v/>
      </c>
      <c r="CB72" s="265" t="str">
        <f t="shared" ca="1" si="159"/>
        <v/>
      </c>
      <c r="CC72" s="265" t="str">
        <f t="shared" ca="1" si="160"/>
        <v/>
      </c>
      <c r="CD72" s="265" t="str">
        <f t="shared" ca="1" si="161"/>
        <v/>
      </c>
      <c r="CE72" s="265" t="str">
        <f t="shared" ca="1" si="162"/>
        <v/>
      </c>
      <c r="CF72" s="266" t="str">
        <f t="shared" ca="1" si="163"/>
        <v/>
      </c>
      <c r="CH72" s="264" t="str">
        <f t="shared" ca="1" si="164"/>
        <v/>
      </c>
      <c r="CI72" s="265" t="str">
        <f t="shared" ca="1" si="165"/>
        <v/>
      </c>
      <c r="CJ72" s="265" t="str">
        <f t="shared" ca="1" si="166"/>
        <v/>
      </c>
      <c r="CK72" s="265" t="str">
        <f t="shared" ca="1" si="167"/>
        <v/>
      </c>
      <c r="CL72" s="265" t="str">
        <f t="shared" ca="1" si="168"/>
        <v/>
      </c>
      <c r="CM72" s="265" t="str">
        <f t="shared" ca="1" si="169"/>
        <v/>
      </c>
      <c r="CN72" s="265" t="str">
        <f t="shared" ca="1" si="170"/>
        <v/>
      </c>
      <c r="CO72" s="266" t="str">
        <f t="shared" ca="1" si="171"/>
        <v/>
      </c>
      <c r="CV72" s="264" t="str">
        <f t="shared" ca="1" si="172"/>
        <v/>
      </c>
      <c r="CW72" s="265" t="str">
        <f t="shared" ca="1" si="173"/>
        <v/>
      </c>
      <c r="CX72" s="265" t="str">
        <f t="shared" ca="1" si="174"/>
        <v/>
      </c>
      <c r="CY72" s="265" t="str">
        <f t="shared" ca="1" si="175"/>
        <v/>
      </c>
      <c r="CZ72" s="265" t="str">
        <f t="shared" ca="1" si="176"/>
        <v/>
      </c>
      <c r="DA72" s="265" t="str">
        <f t="shared" ca="1" si="177"/>
        <v/>
      </c>
      <c r="DB72" s="265" t="str">
        <f t="shared" ca="1" si="178"/>
        <v/>
      </c>
      <c r="DC72" s="266" t="str">
        <f t="shared" ca="1" si="179"/>
        <v/>
      </c>
      <c r="DG72" s="264" t="str">
        <f t="shared" ca="1" si="180"/>
        <v/>
      </c>
      <c r="DH72" s="265" t="str">
        <f t="shared" ca="1" si="181"/>
        <v/>
      </c>
      <c r="DI72" s="265" t="str">
        <f t="shared" ca="1" si="182"/>
        <v/>
      </c>
      <c r="DJ72" s="265" t="str">
        <f t="shared" ca="1" si="183"/>
        <v/>
      </c>
      <c r="DK72" s="265" t="str">
        <f t="shared" ca="1" si="184"/>
        <v/>
      </c>
      <c r="DL72" s="265" t="str">
        <f t="shared" ca="1" si="185"/>
        <v/>
      </c>
      <c r="DM72" s="265" t="str">
        <f t="shared" ca="1" si="186"/>
        <v/>
      </c>
      <c r="DN72" s="266" t="str">
        <f t="shared" ca="1" si="187"/>
        <v/>
      </c>
      <c r="DP72" s="264" t="str">
        <f t="shared" ca="1" si="188"/>
        <v/>
      </c>
      <c r="DQ72" s="265" t="str">
        <f t="shared" ca="1" si="189"/>
        <v/>
      </c>
      <c r="DR72" s="265" t="str">
        <f t="shared" ca="1" si="190"/>
        <v/>
      </c>
      <c r="DS72" s="265" t="str">
        <f t="shared" ca="1" si="191"/>
        <v/>
      </c>
      <c r="DT72" s="265" t="str">
        <f t="shared" ca="1" si="192"/>
        <v/>
      </c>
      <c r="DU72" s="265" t="str">
        <f t="shared" ca="1" si="193"/>
        <v/>
      </c>
      <c r="DV72" s="265" t="str">
        <f t="shared" ca="1" si="194"/>
        <v/>
      </c>
      <c r="DW72" s="266" t="str">
        <f t="shared" ca="1" si="195"/>
        <v/>
      </c>
    </row>
    <row r="73" spans="2:127" hidden="1" outlineLevel="1" x14ac:dyDescent="0.25">
      <c r="B73" t="str">
        <f t="shared" ca="1" si="222"/>
        <v xml:space="preserve">  </v>
      </c>
      <c r="C73" t="str">
        <f t="shared" ca="1" si="144"/>
        <v/>
      </c>
      <c r="F73" t="str">
        <f t="shared" ca="1" si="106"/>
        <v/>
      </c>
      <c r="G73" t="str">
        <f t="shared" ca="1" si="107"/>
        <v/>
      </c>
      <c r="H73" t="str">
        <f t="shared" ca="1" si="108"/>
        <v/>
      </c>
      <c r="I73" t="str">
        <f t="shared" ca="1" si="109"/>
        <v/>
      </c>
      <c r="K73">
        <f t="shared" ca="1" si="223"/>
        <v>0</v>
      </c>
      <c r="M73">
        <f t="shared" ca="1" si="224"/>
        <v>0</v>
      </c>
      <c r="N73">
        <f t="shared" ca="1" si="225"/>
        <v>0</v>
      </c>
      <c r="O73">
        <f t="shared" ca="1" si="226"/>
        <v>0</v>
      </c>
      <c r="P73">
        <f t="shared" ca="1" si="227"/>
        <v>0</v>
      </c>
      <c r="Q73" t="e">
        <f t="shared" ca="1" si="228"/>
        <v>#VALUE!</v>
      </c>
      <c r="R73" t="e">
        <f t="shared" ca="1" si="229"/>
        <v>#VALUE!</v>
      </c>
      <c r="S73" t="e">
        <f t="shared" ca="1" si="230"/>
        <v>#VALUE!</v>
      </c>
      <c r="T73" t="e">
        <f t="shared" ca="1" si="231"/>
        <v>#VALUE!</v>
      </c>
      <c r="V73">
        <f t="shared" ca="1" si="232"/>
        <v>0</v>
      </c>
      <c r="W73" t="str">
        <f t="shared" ca="1" si="233"/>
        <v/>
      </c>
      <c r="X73" t="str">
        <f t="shared" ca="1" si="110"/>
        <v/>
      </c>
      <c r="Y73" t="str">
        <f t="shared" ca="1" si="234"/>
        <v/>
      </c>
      <c r="Z73" t="str">
        <f t="shared" ca="1" si="235"/>
        <v/>
      </c>
      <c r="AA73" t="str">
        <f t="shared" ca="1" si="111"/>
        <v/>
      </c>
      <c r="AB73" t="str">
        <f t="shared" ca="1" si="236"/>
        <v/>
      </c>
      <c r="AC73" t="str">
        <f t="shared" ca="1" si="237"/>
        <v/>
      </c>
      <c r="AD73" t="str">
        <f t="shared" ca="1" si="112"/>
        <v/>
      </c>
      <c r="AE73" t="str">
        <f t="shared" ca="1" si="238"/>
        <v/>
      </c>
      <c r="AF73" t="str">
        <f t="shared" ca="1" si="239"/>
        <v/>
      </c>
      <c r="AG73" t="str">
        <f t="shared" ca="1" si="113"/>
        <v/>
      </c>
      <c r="AH73" t="str">
        <f t="shared" ca="1" si="240"/>
        <v/>
      </c>
      <c r="AI73" t="str">
        <f t="shared" ca="1" si="241"/>
        <v/>
      </c>
      <c r="AJ73" t="str">
        <f t="shared" ca="1" si="114"/>
        <v/>
      </c>
      <c r="AK73" t="str">
        <f t="shared" ca="1" si="242"/>
        <v/>
      </c>
      <c r="AL73" t="str">
        <f t="shared" ca="1" si="243"/>
        <v/>
      </c>
      <c r="AM73" t="str">
        <f t="shared" ca="1" si="115"/>
        <v/>
      </c>
      <c r="AN73" t="str">
        <f t="shared" ca="1" si="244"/>
        <v/>
      </c>
      <c r="AO73" t="str">
        <f t="shared" ca="1" si="245"/>
        <v/>
      </c>
      <c r="AP73" t="str">
        <f t="shared" ca="1" si="116"/>
        <v/>
      </c>
      <c r="AQ73" t="str">
        <f t="shared" ca="1" si="246"/>
        <v/>
      </c>
      <c r="AR73" t="str">
        <f t="shared" ca="1" si="247"/>
        <v/>
      </c>
      <c r="AS73" t="str">
        <f t="shared" ca="1" si="117"/>
        <v/>
      </c>
      <c r="AT73" t="str">
        <f t="shared" ca="1" si="248"/>
        <v/>
      </c>
      <c r="AU73" t="str">
        <f t="shared" ca="1" si="118"/>
        <v/>
      </c>
      <c r="AV73">
        <f t="shared" ca="1" si="102"/>
        <v>0</v>
      </c>
      <c r="AW73">
        <f t="shared" ca="1" si="249"/>
        <v>0</v>
      </c>
      <c r="AX73">
        <f t="shared" ca="1" si="250"/>
        <v>0</v>
      </c>
      <c r="AY73">
        <f t="shared" ca="1" si="251"/>
        <v>0</v>
      </c>
      <c r="AZ73">
        <f t="shared" ca="1" si="252"/>
        <v>0</v>
      </c>
      <c r="BC73" t="str">
        <f ca="1">IF(BD73="","",COUNTIF($BD$10:BD73,BD73))</f>
        <v/>
      </c>
      <c r="BD73" t="str">
        <f t="shared" ca="1" si="126"/>
        <v/>
      </c>
      <c r="BE73" t="str">
        <f t="shared" ca="1" si="198"/>
        <v/>
      </c>
      <c r="BF73" t="str">
        <f ca="1">IF(BK73="","",COUNTIF($BJ$10:$BJ$99,"&lt;"&amp;BJ73)+COUNTIF($BJ$10:BJ73,"="&amp;BJ73))</f>
        <v/>
      </c>
      <c r="BG73" t="e">
        <f t="shared" ca="1" si="127"/>
        <v>#NUM!</v>
      </c>
      <c r="BH73" t="str">
        <f t="shared" ca="1" si="128"/>
        <v/>
      </c>
      <c r="BI73" t="str">
        <f t="shared" ca="1" si="129"/>
        <v/>
      </c>
      <c r="BJ73" t="str">
        <f t="shared" ca="1" si="199"/>
        <v/>
      </c>
      <c r="BK73" t="str">
        <f ca="1">Lists!AE68</f>
        <v/>
      </c>
      <c r="BL73" s="264" t="str">
        <f t="shared" ca="1" si="200"/>
        <v/>
      </c>
      <c r="BO73" t="str">
        <f t="shared" ca="1" si="197"/>
        <v/>
      </c>
      <c r="BP73" s="264" t="str">
        <f t="shared" ca="1" si="196"/>
        <v/>
      </c>
      <c r="BQ73" s="265" t="str">
        <f t="shared" ca="1" si="253"/>
        <v/>
      </c>
      <c r="BR73" s="265" t="str">
        <f t="shared" ca="1" si="253"/>
        <v/>
      </c>
      <c r="BS73" s="265" t="str">
        <f t="shared" ca="1" si="253"/>
        <v/>
      </c>
      <c r="BT73" s="265" t="str">
        <f t="shared" ca="1" si="253"/>
        <v/>
      </c>
      <c r="BU73" s="265" t="str">
        <f t="shared" ca="1" si="253"/>
        <v/>
      </c>
      <c r="BV73" s="265" t="str">
        <f t="shared" ca="1" si="253"/>
        <v/>
      </c>
      <c r="BW73" s="266" t="str">
        <f t="shared" ca="1" si="253"/>
        <v/>
      </c>
      <c r="BY73" s="264" t="str">
        <f t="shared" ca="1" si="156"/>
        <v/>
      </c>
      <c r="BZ73" s="265" t="str">
        <f t="shared" ca="1" si="157"/>
        <v/>
      </c>
      <c r="CA73" s="265" t="str">
        <f t="shared" ca="1" si="158"/>
        <v/>
      </c>
      <c r="CB73" s="265" t="str">
        <f t="shared" ca="1" si="159"/>
        <v/>
      </c>
      <c r="CC73" s="265" t="str">
        <f t="shared" ca="1" si="160"/>
        <v/>
      </c>
      <c r="CD73" s="265" t="str">
        <f t="shared" ca="1" si="161"/>
        <v/>
      </c>
      <c r="CE73" s="265" t="str">
        <f t="shared" ca="1" si="162"/>
        <v/>
      </c>
      <c r="CF73" s="266" t="str">
        <f t="shared" ca="1" si="163"/>
        <v/>
      </c>
      <c r="CH73" s="264" t="str">
        <f t="shared" ca="1" si="164"/>
        <v/>
      </c>
      <c r="CI73" s="265" t="str">
        <f t="shared" ca="1" si="165"/>
        <v/>
      </c>
      <c r="CJ73" s="265" t="str">
        <f t="shared" ca="1" si="166"/>
        <v/>
      </c>
      <c r="CK73" s="265" t="str">
        <f t="shared" ca="1" si="167"/>
        <v/>
      </c>
      <c r="CL73" s="265" t="str">
        <f t="shared" ca="1" si="168"/>
        <v/>
      </c>
      <c r="CM73" s="265" t="str">
        <f t="shared" ca="1" si="169"/>
        <v/>
      </c>
      <c r="CN73" s="265" t="str">
        <f t="shared" ca="1" si="170"/>
        <v/>
      </c>
      <c r="CO73" s="266" t="str">
        <f t="shared" ca="1" si="171"/>
        <v/>
      </c>
      <c r="CV73" s="264" t="str">
        <f t="shared" ca="1" si="172"/>
        <v/>
      </c>
      <c r="CW73" s="265" t="str">
        <f t="shared" ca="1" si="173"/>
        <v/>
      </c>
      <c r="CX73" s="265" t="str">
        <f t="shared" ca="1" si="174"/>
        <v/>
      </c>
      <c r="CY73" s="265" t="str">
        <f t="shared" ca="1" si="175"/>
        <v/>
      </c>
      <c r="CZ73" s="265" t="str">
        <f t="shared" ca="1" si="176"/>
        <v/>
      </c>
      <c r="DA73" s="265" t="str">
        <f t="shared" ca="1" si="177"/>
        <v/>
      </c>
      <c r="DB73" s="265" t="str">
        <f t="shared" ca="1" si="178"/>
        <v/>
      </c>
      <c r="DC73" s="266" t="str">
        <f t="shared" ca="1" si="179"/>
        <v/>
      </c>
      <c r="DG73" s="264" t="str">
        <f t="shared" ca="1" si="180"/>
        <v/>
      </c>
      <c r="DH73" s="265" t="str">
        <f t="shared" ca="1" si="181"/>
        <v/>
      </c>
      <c r="DI73" s="265" t="str">
        <f t="shared" ca="1" si="182"/>
        <v/>
      </c>
      <c r="DJ73" s="265" t="str">
        <f t="shared" ca="1" si="183"/>
        <v/>
      </c>
      <c r="DK73" s="265" t="str">
        <f t="shared" ca="1" si="184"/>
        <v/>
      </c>
      <c r="DL73" s="265" t="str">
        <f t="shared" ca="1" si="185"/>
        <v/>
      </c>
      <c r="DM73" s="265" t="str">
        <f t="shared" ca="1" si="186"/>
        <v/>
      </c>
      <c r="DN73" s="266" t="str">
        <f t="shared" ca="1" si="187"/>
        <v/>
      </c>
      <c r="DP73" s="264" t="str">
        <f t="shared" ca="1" si="188"/>
        <v/>
      </c>
      <c r="DQ73" s="265" t="str">
        <f t="shared" ca="1" si="189"/>
        <v/>
      </c>
      <c r="DR73" s="265" t="str">
        <f t="shared" ca="1" si="190"/>
        <v/>
      </c>
      <c r="DS73" s="265" t="str">
        <f t="shared" ca="1" si="191"/>
        <v/>
      </c>
      <c r="DT73" s="265" t="str">
        <f t="shared" ca="1" si="192"/>
        <v/>
      </c>
      <c r="DU73" s="265" t="str">
        <f t="shared" ca="1" si="193"/>
        <v/>
      </c>
      <c r="DV73" s="265" t="str">
        <f t="shared" ca="1" si="194"/>
        <v/>
      </c>
      <c r="DW73" s="266" t="str">
        <f t="shared" ca="1" si="195"/>
        <v/>
      </c>
    </row>
    <row r="74" spans="2:127" hidden="1" outlineLevel="1" x14ac:dyDescent="0.25">
      <c r="B74" t="str">
        <f t="shared" ca="1" si="222"/>
        <v xml:space="preserve">  </v>
      </c>
      <c r="C74" t="str">
        <f t="shared" ref="C74:C99" ca="1" si="254">BI74</f>
        <v/>
      </c>
      <c r="F74" t="str">
        <f t="shared" ca="1" si="106"/>
        <v/>
      </c>
      <c r="G74" t="str">
        <f t="shared" ca="1" si="107"/>
        <v/>
      </c>
      <c r="H74" t="str">
        <f t="shared" ca="1" si="108"/>
        <v/>
      </c>
      <c r="I74" t="str">
        <f t="shared" ca="1" si="109"/>
        <v/>
      </c>
      <c r="K74">
        <f t="shared" ca="1" si="223"/>
        <v>0</v>
      </c>
      <c r="M74">
        <f t="shared" ca="1" si="224"/>
        <v>0</v>
      </c>
      <c r="N74">
        <f t="shared" ca="1" si="225"/>
        <v>0</v>
      </c>
      <c r="O74">
        <f t="shared" ca="1" si="226"/>
        <v>0</v>
      </c>
      <c r="P74">
        <f t="shared" ca="1" si="227"/>
        <v>0</v>
      </c>
      <c r="Q74" t="e">
        <f t="shared" ca="1" si="228"/>
        <v>#VALUE!</v>
      </c>
      <c r="R74" t="e">
        <f t="shared" ca="1" si="229"/>
        <v>#VALUE!</v>
      </c>
      <c r="S74" t="e">
        <f t="shared" ca="1" si="230"/>
        <v>#VALUE!</v>
      </c>
      <c r="T74" t="e">
        <f t="shared" ca="1" si="231"/>
        <v>#VALUE!</v>
      </c>
      <c r="V74">
        <f t="shared" ca="1" si="232"/>
        <v>0</v>
      </c>
      <c r="W74" t="str">
        <f t="shared" ca="1" si="233"/>
        <v/>
      </c>
      <c r="X74" t="str">
        <f t="shared" ca="1" si="110"/>
        <v/>
      </c>
      <c r="Y74" t="str">
        <f t="shared" ca="1" si="234"/>
        <v/>
      </c>
      <c r="Z74" t="str">
        <f t="shared" ca="1" si="235"/>
        <v/>
      </c>
      <c r="AA74" t="str">
        <f t="shared" ca="1" si="111"/>
        <v/>
      </c>
      <c r="AB74" t="str">
        <f t="shared" ca="1" si="236"/>
        <v/>
      </c>
      <c r="AC74" t="str">
        <f t="shared" ca="1" si="237"/>
        <v/>
      </c>
      <c r="AD74" t="str">
        <f t="shared" ca="1" si="112"/>
        <v/>
      </c>
      <c r="AE74" t="str">
        <f t="shared" ca="1" si="238"/>
        <v/>
      </c>
      <c r="AF74" t="str">
        <f t="shared" ca="1" si="239"/>
        <v/>
      </c>
      <c r="AG74" t="str">
        <f t="shared" ca="1" si="113"/>
        <v/>
      </c>
      <c r="AH74" t="str">
        <f t="shared" ca="1" si="240"/>
        <v/>
      </c>
      <c r="AI74" t="str">
        <f t="shared" ca="1" si="241"/>
        <v/>
      </c>
      <c r="AJ74" t="str">
        <f t="shared" ca="1" si="114"/>
        <v/>
      </c>
      <c r="AK74" t="str">
        <f t="shared" ca="1" si="242"/>
        <v/>
      </c>
      <c r="AL74" t="str">
        <f t="shared" ca="1" si="243"/>
        <v/>
      </c>
      <c r="AM74" t="str">
        <f t="shared" ca="1" si="115"/>
        <v/>
      </c>
      <c r="AN74" t="str">
        <f t="shared" ca="1" si="244"/>
        <v/>
      </c>
      <c r="AO74" t="str">
        <f t="shared" ca="1" si="245"/>
        <v/>
      </c>
      <c r="AP74" t="str">
        <f t="shared" ca="1" si="116"/>
        <v/>
      </c>
      <c r="AQ74" t="str">
        <f t="shared" ca="1" si="246"/>
        <v/>
      </c>
      <c r="AR74" t="str">
        <f t="shared" ca="1" si="247"/>
        <v/>
      </c>
      <c r="AS74" t="str">
        <f t="shared" ca="1" si="117"/>
        <v/>
      </c>
      <c r="AT74" t="str">
        <f t="shared" ca="1" si="248"/>
        <v/>
      </c>
      <c r="AU74" t="str">
        <f t="shared" ca="1" si="118"/>
        <v/>
      </c>
      <c r="AV74">
        <f t="shared" ca="1" si="102"/>
        <v>0</v>
      </c>
      <c r="AW74">
        <f t="shared" ca="1" si="249"/>
        <v>0</v>
      </c>
      <c r="AX74">
        <f t="shared" ca="1" si="250"/>
        <v>0</v>
      </c>
      <c r="AY74">
        <f t="shared" ca="1" si="251"/>
        <v>0</v>
      </c>
      <c r="AZ74">
        <f t="shared" ca="1" si="252"/>
        <v>0</v>
      </c>
      <c r="BC74" t="str">
        <f ca="1">IF(BD74="","",COUNTIF($BD$10:BD74,BD74))</f>
        <v/>
      </c>
      <c r="BD74" t="str">
        <f t="shared" ca="1" si="126"/>
        <v/>
      </c>
      <c r="BE74" t="str">
        <f t="shared" ca="1" si="198"/>
        <v/>
      </c>
      <c r="BF74" t="str">
        <f ca="1">IF(BK74="","",COUNTIF($BJ$10:$BJ$99,"&lt;"&amp;BJ74)+COUNTIF($BJ$10:BJ74,"="&amp;BJ74))</f>
        <v/>
      </c>
      <c r="BG74" t="e">
        <f t="shared" ca="1" si="127"/>
        <v>#NUM!</v>
      </c>
      <c r="BH74" t="str">
        <f t="shared" ca="1" si="128"/>
        <v/>
      </c>
      <c r="BI74" t="str">
        <f t="shared" ca="1" si="129"/>
        <v/>
      </c>
      <c r="BJ74" t="str">
        <f t="shared" ca="1" si="199"/>
        <v/>
      </c>
      <c r="BK74" t="str">
        <f ca="1">Lists!AE69</f>
        <v/>
      </c>
      <c r="BL74" s="264" t="str">
        <f t="shared" ca="1" si="200"/>
        <v/>
      </c>
      <c r="BO74" t="str">
        <f t="shared" ca="1" si="197"/>
        <v/>
      </c>
      <c r="BP74" s="264" t="str">
        <f t="shared" ca="1" si="196"/>
        <v/>
      </c>
      <c r="BQ74" s="265" t="str">
        <f t="shared" ca="1" si="253"/>
        <v/>
      </c>
      <c r="BR74" s="265" t="str">
        <f t="shared" ca="1" si="253"/>
        <v/>
      </c>
      <c r="BS74" s="265" t="str">
        <f t="shared" ca="1" si="253"/>
        <v/>
      </c>
      <c r="BT74" s="265" t="str">
        <f t="shared" ca="1" si="253"/>
        <v/>
      </c>
      <c r="BU74" s="265" t="str">
        <f t="shared" ca="1" si="253"/>
        <v/>
      </c>
      <c r="BV74" s="265" t="str">
        <f t="shared" ca="1" si="253"/>
        <v/>
      </c>
      <c r="BW74" s="266" t="str">
        <f t="shared" ca="1" si="253"/>
        <v/>
      </c>
      <c r="BY74" s="264" t="str">
        <f t="shared" ref="BY74:BY99" ca="1" si="255">IF(BP74="","",IF(ISERROR(SEARCH(OFFSET(списокН,BP74-1,$BY$9),$BY$8)),"",OFFSET(списокН,BP74-1,$BZ$9)))</f>
        <v/>
      </c>
      <c r="BZ74" s="265" t="str">
        <f t="shared" ref="BZ74:BZ99" ca="1" si="256">IF(BQ74="",IF(BY74="","",BY74),IF(OFFSET(списокН,BQ74-1,$BY$9)=0,BY74,IF(ISERROR(SEARCH(OFFSET(списокН,BQ74-1,$BY$9),$BY$8)),BY74,BY74&amp;IF(BY74="","",", ")&amp;OFFSET(списокН,BQ74-1,$BZ$9))))</f>
        <v/>
      </c>
      <c r="CA74" s="265" t="str">
        <f t="shared" ref="CA74:CA99" ca="1" si="257">IF(BR74="",IF(BZ74="","",BZ74),IF(OFFSET(списокН,BR74-1,$BY$9)=0,BZ74,IF(ISERROR(SEARCH(OFFSET(списокН,BR74-1,$BY$9),$BY$8)),BZ74,BZ74&amp;IF(BZ74="","",", ")&amp;OFFSET(списокН,BR74-1,$BZ$9))))</f>
        <v/>
      </c>
      <c r="CB74" s="265" t="str">
        <f t="shared" ref="CB74:CB99" ca="1" si="258">IF(BS74="",IF(CA74="","",CA74),IF(OFFSET(списокН,BS74-1,$BY$9)=0,CA74,IF(ISERROR(SEARCH(OFFSET(списокН,BS74-1,$BY$9),$BY$8)),CA74,CA74&amp;IF(CA74="","",", ")&amp;OFFSET(списокН,BS74-1,$BZ$9))))</f>
        <v/>
      </c>
      <c r="CC74" s="265" t="str">
        <f t="shared" ref="CC74:CC99" ca="1" si="259">IF(BT74="",IF(CB74="","",CB74),IF(OFFSET(списокН,BT74-1,$BY$9)=0,CB74,IF(ISERROR(SEARCH(OFFSET(списокН,BT74-1,$BY$9),$BY$8)),CB74,CB74&amp;IF(CB74="","",", ")&amp;OFFSET(списокН,BT74-1,$BZ$9))))</f>
        <v/>
      </c>
      <c r="CD74" s="265" t="str">
        <f t="shared" ref="CD74:CD99" ca="1" si="260">IF(BU74="",IF(CC74="","",CC74),IF(OFFSET(списокН,BU74-1,$BY$9)=0,CC74,IF(ISERROR(SEARCH(OFFSET(списокН,BU74-1,$BY$9),$BY$8)),CC74,CC74&amp;IF(CC74="","",", ")&amp;OFFSET(списокН,BU74-1,$BZ$9))))</f>
        <v/>
      </c>
      <c r="CE74" s="265" t="str">
        <f t="shared" ref="CE74:CE99" ca="1" si="261">IF(BV74="",IF(CD74="","",CD74),IF(OFFSET(списокН,BV74-1,$BY$9)=0,CD74,IF(ISERROR(SEARCH(OFFSET(списокН,BV74-1,$BY$9),$BY$8)),CD74,CD74&amp;IF(CD74="","",", ")&amp;OFFSET(списокН,BV74-1,$BZ$9))))</f>
        <v/>
      </c>
      <c r="CF74" s="266" t="str">
        <f t="shared" ref="CF74:CF99" ca="1" si="262">IF(BW74="",IF(CE74="","",CE74),IF(OFFSET(списокН,BW74-1,$BY$9)=0,CE74,IF(ISERROR(SEARCH(OFFSET(списокН,BW74-1,$BY$9),$BY$8)),CE74,CE74&amp;IF(CE74="","",", ")&amp;OFFSET(списокН,BW74-1,$BZ$9))))</f>
        <v/>
      </c>
      <c r="CH74" s="264" t="str">
        <f t="shared" ref="CH74:CH99" ca="1" si="263">IF(BP74="","",IF(ISERROR(SEARCH(OFFSET(списокН,BP74-1,$CH$9),$CH$8)),"",OFFSET(списокН,BP74-1,$CI$9)))</f>
        <v/>
      </c>
      <c r="CI74" s="265" t="str">
        <f t="shared" ref="CI74:CI99" ca="1" si="264">IF(BQ74="",IF(CH74="","",CH74),IF(OFFSET(списокН,BQ74-1,$CH$9)=0,CH74,IF(ISERROR(SEARCH(OFFSET(списокН,BQ74-1,$CH$9),$CH$8)),CH74,CH74&amp;IF(CH74="","",", ")&amp;OFFSET(списокН,BQ74-1,$CI$9))))</f>
        <v/>
      </c>
      <c r="CJ74" s="265" t="str">
        <f t="shared" ref="CJ74:CJ99" ca="1" si="265">IF(BR74="",IF(CI74="","",CI74),IF(OFFSET(списокН,BR74-1,$CH$9)=0,CI74,IF(ISERROR(SEARCH(OFFSET(списокН,BR74-1,$CH$9),$CH$8)),CI74,CI74&amp;IF(CI74="","",", ")&amp;OFFSET(списокН,BR74-1,$CI$9))))</f>
        <v/>
      </c>
      <c r="CK74" s="265" t="str">
        <f t="shared" ref="CK74:CK99" ca="1" si="266">IF(BS74="",IF(CJ74="","",CJ74),IF(OFFSET(списокН,BS74-1,$CH$9)=0,CJ74,IF(ISERROR(SEARCH(OFFSET(списокН,BS74-1,$CH$9),$CH$8)),CJ74,CJ74&amp;IF(CJ74="","",", ")&amp;OFFSET(списокН,BS74-1,$CI$9))))</f>
        <v/>
      </c>
      <c r="CL74" s="265" t="str">
        <f t="shared" ref="CL74:CL99" ca="1" si="267">IF(BT74="",IF(CK74="","",CK74),IF(OFFSET(списокН,BT74-1,$CH$9)=0,CK74,IF(ISERROR(SEARCH(OFFSET(списокН,BT74-1,$CH$9),$CH$8)),CK74,CK74&amp;IF(CK74="","",", ")&amp;OFFSET(списокН,BT74-1,$CI$9))))</f>
        <v/>
      </c>
      <c r="CM74" s="265" t="str">
        <f t="shared" ref="CM74:CM99" ca="1" si="268">IF(BU74="",IF(CL74="","",CL74),IF(OFFSET(списокН,BU74-1,$CH$9)=0,CL74,IF(ISERROR(SEARCH(OFFSET(списокН,BU74-1,$CH$9),$CH$8)),CL74,CL74&amp;IF(CL74="","",", ")&amp;OFFSET(списокН,BU74-1,$CI$9))))</f>
        <v/>
      </c>
      <c r="CN74" s="265" t="str">
        <f t="shared" ref="CN74:CN99" ca="1" si="269">IF(BV74="",IF(CM74="","",CM74),IF(OFFSET(списокН,BV74-1,$CH$9)=0,CM74,IF(ISERROR(SEARCH(OFFSET(списокН,BV74-1,$CH$9),$CH$8)),CM74,CM74&amp;IF(CM74="","",", ")&amp;OFFSET(списокН,BV74-1,$CI$9))))</f>
        <v/>
      </c>
      <c r="CO74" s="266" t="str">
        <f t="shared" ref="CO74:CO99" ca="1" si="270">IF(BW74="",IF(CN74="","",CN74),IF(OFFSET(списокН,BW74-1,$CH$9)=0,CN74,IF(ISERROR(SEARCH(OFFSET(списокН,BW74-1,$CH$9),$CH$8)),CN74,CN74&amp;IF(CN74="","",", ")&amp;OFFSET(списокН,BW74-1,$CI$9))))</f>
        <v/>
      </c>
      <c r="CV74" s="264" t="str">
        <f t="shared" ref="CV74:CV99" ca="1" si="271">IF(BP74="","",IF(OFFSET(списокН,BP74-1,$CV$9)=0,"",OFFSET(списокН,BP74-1,$CV$9)))</f>
        <v/>
      </c>
      <c r="CW74" s="265" t="str">
        <f t="shared" ref="CW74:CW99" ca="1" si="272">IF(BQ74="",IF(CV74&lt;&gt;"",CV74,""),IF(OFFSET(списокН,BQ74-1,$CV$9)=0,"",IF($CV74=OFFSET(списокН,BQ74-1,$CV$9),CV74,CV74&amp;"("&amp;OFFSET(списокН,BP74-1,$CW$9)&amp;")"&amp;", "&amp;OFFSET(списокН,BQ74-1,$CV$9))))</f>
        <v/>
      </c>
      <c r="CX74" s="265" t="str">
        <f t="shared" ref="CX74:CX99" ca="1" si="273">IF(BR74="",IF(CW74&lt;&gt;"",CW74,""),IF(OFFSET(списокН,BR74-1,$CV$9)=0,"",IF($CV74=OFFSET(списокН,BR74-1,$CV$9),CW74,CW74&amp;"("&amp;OFFSET(списокН,BQ74-1,$CW$9)&amp;")"&amp;", "&amp;OFFSET(списокН,BR74-1,$CV$9))))</f>
        <v/>
      </c>
      <c r="CY74" s="265" t="str">
        <f t="shared" ref="CY74:CY99" ca="1" si="274">IF(BS74="",IF(CX74&lt;&gt;"",CX74,""),IF(OFFSET(списокН,BS74-1,$CV$9)=0,"",IF($CV74=OFFSET(списокН,BS74-1,$CV$9),CX74,CX74&amp;"("&amp;OFFSET(списокН,BR74-1,$CW$9)&amp;")"&amp;", "&amp;OFFSET(списокН,BS74-1,$CV$9))))</f>
        <v/>
      </c>
      <c r="CZ74" s="265" t="str">
        <f t="shared" ref="CZ74:CZ99" ca="1" si="275">IF(BT74="",IF(CY74&lt;&gt;"",CY74,""),IF(OFFSET(списокН,BT74-1,$CV$9)=0,"",IF($CV74=OFFSET(списокН,BT74-1,$CV$9),CY74,CY74&amp;"("&amp;OFFSET(списокН,BS74-1,$CW$9)&amp;")"&amp;", "&amp;OFFSET(списокН,BT74-1,$CV$9))))</f>
        <v/>
      </c>
      <c r="DA74" s="265" t="str">
        <f t="shared" ref="DA74:DA99" ca="1" si="276">IF(BU74="",IF(CZ74&lt;&gt;"",CZ74,""),IF(OFFSET(списокН,BU74-1,$CV$9)=0,"",IF($CV74=OFFSET(списокН,BU74-1,$CV$9),CZ74,CZ74&amp;"("&amp;OFFSET(списокН,BT74-1,$CW$9)&amp;")"&amp;", "&amp;OFFSET(списокН,BU74-1,$CV$9))))</f>
        <v/>
      </c>
      <c r="DB74" s="265" t="str">
        <f t="shared" ref="DB74:DB99" ca="1" si="277">IF(BV74="",IF(DA74&lt;&gt;"",DA74,""),IF(OFFSET(списокН,BV74-1,$CV$9)=0,"",IF($CV74=OFFSET(списокН,BV74-1,$CV$9),DA74,DA74&amp;"("&amp;OFFSET(списокН,BU74-1,$CW$9)&amp;")"&amp;", "&amp;OFFSET(списокН,BV74-1,$CV$9))))</f>
        <v/>
      </c>
      <c r="DC74" s="266" t="str">
        <f t="shared" ref="DC74:DC99" ca="1" si="278">IF(BW74="",IF(DB74&lt;&gt;"",DB74,""),IF(OFFSET(списокН,BW74-1,$CV$9)=0,"",IF($CV74=OFFSET(списокН,BW74-1,$CV$9),DB74,DB74&amp;"("&amp;OFFSET(списокН,BV74-1,$CW$9)&amp;")"&amp;", "&amp;OFFSET(списокН,BW74-1,$CV$9))))</f>
        <v/>
      </c>
      <c r="DG74" s="264" t="str">
        <f t="shared" ref="DG74:DG99" ca="1" si="279">IF(BP74="",IF(DF74="","",DF74),IF(ISERROR(SEARCH(OFFSET(списокН,BP74-1,6),"КП")),IF(DF74="","",DF74),OFFSET(списокН,BP74-1,$BZ$9)))</f>
        <v/>
      </c>
      <c r="DH74" s="265" t="str">
        <f t="shared" ref="DH74:DH99" ca="1" si="280">IF(BQ74="",IF(DG74="","",DG74),IF(ISERROR(SEARCH(OFFSET(списокН,BQ74-1,6),"КП")),IF(DG74="","",DG74),OFFSET(списокН,BQ74-1,$BZ$9)))</f>
        <v/>
      </c>
      <c r="DI74" s="265" t="str">
        <f t="shared" ref="DI74:DI99" ca="1" si="281">IF(BR74="",IF(DH74="","",DH74),IF(ISERROR(SEARCH(OFFSET(списокН,BR74-1,6),"КП")),IF(DH74="","",DH74),OFFSET(списокН,BR74-1,$BZ$9)))</f>
        <v/>
      </c>
      <c r="DJ74" s="265" t="str">
        <f t="shared" ref="DJ74:DJ99" ca="1" si="282">IF(BS74="",IF(DI74="","",DI74),IF(ISERROR(SEARCH(OFFSET(списокН,BS74-1,6),"КП")),IF(DI74="","",DI74),OFFSET(списокН,BS74-1,$BZ$9)))</f>
        <v/>
      </c>
      <c r="DK74" s="265" t="str">
        <f t="shared" ref="DK74:DK99" ca="1" si="283">IF(BT74="",IF(DJ74="","",DJ74),IF(ISERROR(SEARCH(OFFSET(списокН,BT74-1,6),"КП")),IF(DJ74="","",DJ74),OFFSET(списокН,BT74-1,$BZ$9)))</f>
        <v/>
      </c>
      <c r="DL74" s="265" t="str">
        <f t="shared" ref="DL74:DL99" ca="1" si="284">IF(BU74="",IF(DK74="","",DK74),IF(ISERROR(SEARCH(OFFSET(списокН,BU74-1,6),"КП")),IF(DK74="","",DK74),OFFSET(списокН,BU74-1,$BZ$9)))</f>
        <v/>
      </c>
      <c r="DM74" s="265" t="str">
        <f t="shared" ref="DM74:DM99" ca="1" si="285">IF(BV74="",IF(DL74="","",DL74),IF(ISERROR(SEARCH(OFFSET(списокН,BV74-1,6),"КП")),IF(DL74="","",DL74),OFFSET(списокН,BV74-1,$BZ$9)))</f>
        <v/>
      </c>
      <c r="DN74" s="266" t="str">
        <f t="shared" ref="DN74:DN99" ca="1" si="286">IF(BW74="",IF(DM74="","",DM74),IF(ISERROR(SEARCH(OFFSET(списокН,BW74-1,6),"КП")),IF(DM74="","",DM74),OFFSET(списокН,BW74-1,$BZ$9)))</f>
        <v/>
      </c>
      <c r="DP74" s="264" t="str">
        <f t="shared" ref="DP74:DP99" ca="1" si="287">IF(BP74="",IF(DO74="","",DO74),IF(ISERROR(SEARCH(OFFSET(списокН,BP74-1,6),"КР")),IF(DO74="","",DO74),OFFSET(списокН,BP74-1,$BZ$9)))</f>
        <v/>
      </c>
      <c r="DQ74" s="265" t="str">
        <f t="shared" ref="DQ74:DQ99" ca="1" si="288">IF(BQ74="",IF(DP74="","",DP74),IF(ISERROR(SEARCH(OFFSET(списокН,BQ74-1,6),"КР")),IF(DP74="","",DP74),OFFSET(списокН,BQ74-1,$BZ$9)))</f>
        <v/>
      </c>
      <c r="DR74" s="265" t="str">
        <f t="shared" ref="DR74:DR99" ca="1" si="289">IF(BR74="",IF(DQ74="","",DQ74),IF(ISERROR(SEARCH(OFFSET(списокН,BR74-1,6),"КР")),IF(DQ74="","",DQ74),OFFSET(списокН,BR74-1,$BZ$9)))</f>
        <v/>
      </c>
      <c r="DS74" s="265" t="str">
        <f t="shared" ref="DS74:DS99" ca="1" si="290">IF(BS74="",IF(DR74="","",DR74),IF(ISERROR(SEARCH(OFFSET(списокН,BS74-1,6),"КР")),IF(DR74="","",DR74),OFFSET(списокН,BS74-1,$BZ$9)))</f>
        <v/>
      </c>
      <c r="DT74" s="265" t="str">
        <f t="shared" ref="DT74:DT99" ca="1" si="291">IF(BT74="",IF(DS74="","",DS74),IF(ISERROR(SEARCH(OFFSET(списокН,BT74-1,6),"КР")),IF(DS74="","",DS74),OFFSET(списокН,BT74-1,$BZ$9)))</f>
        <v/>
      </c>
      <c r="DU74" s="265" t="str">
        <f t="shared" ref="DU74:DU99" ca="1" si="292">IF(BU74="",IF(DT74="","",DT74),IF(ISERROR(SEARCH(OFFSET(списокН,BU74-1,6),"КР")),IF(DT74="","",DT74),OFFSET(списокН,BU74-1,$BZ$9)))</f>
        <v/>
      </c>
      <c r="DV74" s="265" t="str">
        <f t="shared" ref="DV74:DV99" ca="1" si="293">IF(BV74="",IF(DU74="","",DU74),IF(ISERROR(SEARCH(OFFSET(списокН,BV74-1,6),"КР")),IF(DU74="","",DU74),OFFSET(списокН,BV74-1,$BZ$9)))</f>
        <v/>
      </c>
      <c r="DW74" s="266" t="str">
        <f t="shared" ref="DW74:DW99" ca="1" si="294">IF(BW74="",IF(DV74="","",DV74),IF(ISERROR(SEARCH(OFFSET(списокН,BW74-1,6),"КР")),IF(DV74="","",DV74),OFFSET(списокН,BW74-1,$BZ$9)))</f>
        <v/>
      </c>
    </row>
    <row r="75" spans="2:127" hidden="1" outlineLevel="1" x14ac:dyDescent="0.25">
      <c r="B75" t="str">
        <f t="shared" ca="1" si="222"/>
        <v xml:space="preserve">  </v>
      </c>
      <c r="C75" t="str">
        <f t="shared" ca="1" si="254"/>
        <v/>
      </c>
      <c r="F75" t="str">
        <f t="shared" ca="1" si="106"/>
        <v/>
      </c>
      <c r="G75" t="str">
        <f t="shared" ca="1" si="107"/>
        <v/>
      </c>
      <c r="H75" t="str">
        <f t="shared" ca="1" si="108"/>
        <v/>
      </c>
      <c r="I75" t="str">
        <f t="shared" ca="1" si="109"/>
        <v/>
      </c>
      <c r="K75">
        <f t="shared" ca="1" si="223"/>
        <v>0</v>
      </c>
      <c r="M75">
        <f t="shared" ca="1" si="224"/>
        <v>0</v>
      </c>
      <c r="N75">
        <f t="shared" ca="1" si="225"/>
        <v>0</v>
      </c>
      <c r="O75">
        <f t="shared" ca="1" si="226"/>
        <v>0</v>
      </c>
      <c r="P75">
        <f t="shared" ca="1" si="227"/>
        <v>0</v>
      </c>
      <c r="Q75" t="e">
        <f t="shared" ca="1" si="228"/>
        <v>#VALUE!</v>
      </c>
      <c r="R75" t="e">
        <f t="shared" ca="1" si="229"/>
        <v>#VALUE!</v>
      </c>
      <c r="S75" t="e">
        <f t="shared" ca="1" si="230"/>
        <v>#VALUE!</v>
      </c>
      <c r="T75" t="e">
        <f t="shared" ca="1" si="231"/>
        <v>#VALUE!</v>
      </c>
      <c r="V75">
        <f t="shared" ca="1" si="232"/>
        <v>0</v>
      </c>
      <c r="W75" t="str">
        <f t="shared" ca="1" si="233"/>
        <v/>
      </c>
      <c r="X75" t="str">
        <f t="shared" ca="1" si="110"/>
        <v/>
      </c>
      <c r="Y75" t="str">
        <f t="shared" ca="1" si="234"/>
        <v/>
      </c>
      <c r="Z75" t="str">
        <f t="shared" ca="1" si="235"/>
        <v/>
      </c>
      <c r="AA75" t="str">
        <f t="shared" ca="1" si="111"/>
        <v/>
      </c>
      <c r="AB75" t="str">
        <f t="shared" ca="1" si="236"/>
        <v/>
      </c>
      <c r="AC75" t="str">
        <f t="shared" ca="1" si="237"/>
        <v/>
      </c>
      <c r="AD75" t="str">
        <f t="shared" ca="1" si="112"/>
        <v/>
      </c>
      <c r="AE75" t="str">
        <f t="shared" ca="1" si="238"/>
        <v/>
      </c>
      <c r="AF75" t="str">
        <f t="shared" ca="1" si="239"/>
        <v/>
      </c>
      <c r="AG75" t="str">
        <f t="shared" ca="1" si="113"/>
        <v/>
      </c>
      <c r="AH75" t="str">
        <f t="shared" ca="1" si="240"/>
        <v/>
      </c>
      <c r="AI75" t="str">
        <f t="shared" ca="1" si="241"/>
        <v/>
      </c>
      <c r="AJ75" t="str">
        <f t="shared" ca="1" si="114"/>
        <v/>
      </c>
      <c r="AK75" t="str">
        <f t="shared" ca="1" si="242"/>
        <v/>
      </c>
      <c r="AL75" t="str">
        <f t="shared" ca="1" si="243"/>
        <v/>
      </c>
      <c r="AM75" t="str">
        <f t="shared" ca="1" si="115"/>
        <v/>
      </c>
      <c r="AN75" t="str">
        <f t="shared" ca="1" si="244"/>
        <v/>
      </c>
      <c r="AO75" t="str">
        <f t="shared" ca="1" si="245"/>
        <v/>
      </c>
      <c r="AP75" t="str">
        <f t="shared" ca="1" si="116"/>
        <v/>
      </c>
      <c r="AQ75" t="str">
        <f t="shared" ca="1" si="246"/>
        <v/>
      </c>
      <c r="AR75" t="str">
        <f t="shared" ca="1" si="247"/>
        <v/>
      </c>
      <c r="AS75" t="str">
        <f t="shared" ca="1" si="117"/>
        <v/>
      </c>
      <c r="AT75" t="str">
        <f t="shared" ca="1" si="248"/>
        <v/>
      </c>
      <c r="AU75" t="str">
        <f t="shared" ca="1" si="118"/>
        <v/>
      </c>
      <c r="AV75">
        <f t="shared" ref="AV75:AV99" ca="1" si="295">SUM(AW75:AZ75)</f>
        <v>0</v>
      </c>
      <c r="AW75">
        <f t="shared" ca="1" si="249"/>
        <v>0</v>
      </c>
      <c r="AX75">
        <f t="shared" ca="1" si="250"/>
        <v>0</v>
      </c>
      <c r="AY75">
        <f t="shared" ca="1" si="251"/>
        <v>0</v>
      </c>
      <c r="AZ75">
        <f t="shared" ca="1" si="252"/>
        <v>0</v>
      </c>
      <c r="BC75" t="str">
        <f ca="1">IF(BD75="","",COUNTIF($BD$10:BD75,BD75))</f>
        <v/>
      </c>
      <c r="BD75" t="str">
        <f t="shared" ca="1" si="126"/>
        <v/>
      </c>
      <c r="BE75" t="str">
        <f t="shared" ca="1" si="198"/>
        <v/>
      </c>
      <c r="BF75" t="str">
        <f ca="1">IF(BK75="","",COUNTIF($BJ$10:$BJ$99,"&lt;"&amp;BJ75)+COUNTIF($BJ$10:BJ75,"="&amp;BJ75))</f>
        <v/>
      </c>
      <c r="BG75" t="e">
        <f t="shared" ca="1" si="127"/>
        <v>#NUM!</v>
      </c>
      <c r="BH75" t="str">
        <f t="shared" ca="1" si="128"/>
        <v/>
      </c>
      <c r="BI75" t="str">
        <f t="shared" ca="1" si="129"/>
        <v/>
      </c>
      <c r="BJ75" t="str">
        <f t="shared" ca="1" si="199"/>
        <v/>
      </c>
      <c r="BK75" t="str">
        <f ca="1">Lists!AE70</f>
        <v/>
      </c>
      <c r="BL75" s="264" t="str">
        <f t="shared" ca="1" si="200"/>
        <v/>
      </c>
      <c r="BO75" t="str">
        <f t="shared" ca="1" si="197"/>
        <v/>
      </c>
      <c r="BP75" s="264" t="str">
        <f t="shared" ref="BP75:BP99" ca="1" si="296">IF(BI75="","",MATCH(BI75,список,0))</f>
        <v/>
      </c>
      <c r="BQ75" s="265" t="str">
        <f t="shared" ca="1" si="253"/>
        <v/>
      </c>
      <c r="BR75" s="265" t="str">
        <f t="shared" ca="1" si="253"/>
        <v/>
      </c>
      <c r="BS75" s="265" t="str">
        <f t="shared" ca="1" si="253"/>
        <v/>
      </c>
      <c r="BT75" s="265" t="str">
        <f t="shared" ca="1" si="253"/>
        <v/>
      </c>
      <c r="BU75" s="265" t="str">
        <f t="shared" ca="1" si="253"/>
        <v/>
      </c>
      <c r="BV75" s="265" t="str">
        <f t="shared" ca="1" si="253"/>
        <v/>
      </c>
      <c r="BW75" s="266" t="str">
        <f t="shared" ca="1" si="253"/>
        <v/>
      </c>
      <c r="BY75" s="264" t="str">
        <f t="shared" ca="1" si="255"/>
        <v/>
      </c>
      <c r="BZ75" s="265" t="str">
        <f t="shared" ca="1" si="256"/>
        <v/>
      </c>
      <c r="CA75" s="265" t="str">
        <f t="shared" ca="1" si="257"/>
        <v/>
      </c>
      <c r="CB75" s="265" t="str">
        <f t="shared" ca="1" si="258"/>
        <v/>
      </c>
      <c r="CC75" s="265" t="str">
        <f t="shared" ca="1" si="259"/>
        <v/>
      </c>
      <c r="CD75" s="265" t="str">
        <f t="shared" ca="1" si="260"/>
        <v/>
      </c>
      <c r="CE75" s="265" t="str">
        <f t="shared" ca="1" si="261"/>
        <v/>
      </c>
      <c r="CF75" s="266" t="str">
        <f t="shared" ca="1" si="262"/>
        <v/>
      </c>
      <c r="CH75" s="264" t="str">
        <f t="shared" ca="1" si="263"/>
        <v/>
      </c>
      <c r="CI75" s="265" t="str">
        <f t="shared" ca="1" si="264"/>
        <v/>
      </c>
      <c r="CJ75" s="265" t="str">
        <f t="shared" ca="1" si="265"/>
        <v/>
      </c>
      <c r="CK75" s="265" t="str">
        <f t="shared" ca="1" si="266"/>
        <v/>
      </c>
      <c r="CL75" s="265" t="str">
        <f t="shared" ca="1" si="267"/>
        <v/>
      </c>
      <c r="CM75" s="265" t="str">
        <f t="shared" ca="1" si="268"/>
        <v/>
      </c>
      <c r="CN75" s="265" t="str">
        <f t="shared" ca="1" si="269"/>
        <v/>
      </c>
      <c r="CO75" s="266" t="str">
        <f t="shared" ca="1" si="270"/>
        <v/>
      </c>
      <c r="CV75" s="264" t="str">
        <f t="shared" ca="1" si="271"/>
        <v/>
      </c>
      <c r="CW75" s="265" t="str">
        <f t="shared" ca="1" si="272"/>
        <v/>
      </c>
      <c r="CX75" s="265" t="str">
        <f t="shared" ca="1" si="273"/>
        <v/>
      </c>
      <c r="CY75" s="265" t="str">
        <f t="shared" ca="1" si="274"/>
        <v/>
      </c>
      <c r="CZ75" s="265" t="str">
        <f t="shared" ca="1" si="275"/>
        <v/>
      </c>
      <c r="DA75" s="265" t="str">
        <f t="shared" ca="1" si="276"/>
        <v/>
      </c>
      <c r="DB75" s="265" t="str">
        <f t="shared" ca="1" si="277"/>
        <v/>
      </c>
      <c r="DC75" s="266" t="str">
        <f t="shared" ca="1" si="278"/>
        <v/>
      </c>
      <c r="DG75" s="264" t="str">
        <f t="shared" ca="1" si="279"/>
        <v/>
      </c>
      <c r="DH75" s="265" t="str">
        <f t="shared" ca="1" si="280"/>
        <v/>
      </c>
      <c r="DI75" s="265" t="str">
        <f t="shared" ca="1" si="281"/>
        <v/>
      </c>
      <c r="DJ75" s="265" t="str">
        <f t="shared" ca="1" si="282"/>
        <v/>
      </c>
      <c r="DK75" s="265" t="str">
        <f t="shared" ca="1" si="283"/>
        <v/>
      </c>
      <c r="DL75" s="265" t="str">
        <f t="shared" ca="1" si="284"/>
        <v/>
      </c>
      <c r="DM75" s="265" t="str">
        <f t="shared" ca="1" si="285"/>
        <v/>
      </c>
      <c r="DN75" s="266" t="str">
        <f t="shared" ca="1" si="286"/>
        <v/>
      </c>
      <c r="DP75" s="264" t="str">
        <f t="shared" ca="1" si="287"/>
        <v/>
      </c>
      <c r="DQ75" s="265" t="str">
        <f t="shared" ca="1" si="288"/>
        <v/>
      </c>
      <c r="DR75" s="265" t="str">
        <f t="shared" ca="1" si="289"/>
        <v/>
      </c>
      <c r="DS75" s="265" t="str">
        <f t="shared" ca="1" si="290"/>
        <v/>
      </c>
      <c r="DT75" s="265" t="str">
        <f t="shared" ca="1" si="291"/>
        <v/>
      </c>
      <c r="DU75" s="265" t="str">
        <f t="shared" ca="1" si="292"/>
        <v/>
      </c>
      <c r="DV75" s="265" t="str">
        <f t="shared" ca="1" si="293"/>
        <v/>
      </c>
      <c r="DW75" s="266" t="str">
        <f t="shared" ca="1" si="294"/>
        <v/>
      </c>
    </row>
    <row r="76" spans="2:127" hidden="1" outlineLevel="1" x14ac:dyDescent="0.25">
      <c r="B76" t="str">
        <f t="shared" ca="1" si="222"/>
        <v xml:space="preserve">  </v>
      </c>
      <c r="C76" t="str">
        <f t="shared" ca="1" si="254"/>
        <v/>
      </c>
      <c r="F76" t="str">
        <f t="shared" ref="F76:F99" ca="1" si="297">IF(OR(LEFT($C76,5)="  Всь",RIGHT($C76,8)=" ЧАСТИНА"),"",CF76)</f>
        <v/>
      </c>
      <c r="G76" t="str">
        <f t="shared" ref="G76:G99" ca="1" si="298">IF(OR(LEFT($C76,5)="  Всь",RIGHT($C76,8)=" ЧАСТИНА"),"",CO76)</f>
        <v/>
      </c>
      <c r="H76" t="str">
        <f t="shared" ref="H76:H99" ca="1" si="299">IF(OR(LEFT($C76,5)="  Всь",RIGHT($C76,8)=" ЧАСТИНА"),"",DN76)</f>
        <v/>
      </c>
      <c r="I76" t="str">
        <f t="shared" ref="I76:I99" ca="1" si="300">IF(OR(LEFT($C76,5)="  Всь",RIGHT($C76,8)=" ЧАСТИНА"),"",DW76)</f>
        <v/>
      </c>
      <c r="K76">
        <f t="shared" ca="1" si="223"/>
        <v>0</v>
      </c>
      <c r="M76">
        <f t="shared" ca="1" si="224"/>
        <v>0</v>
      </c>
      <c r="N76">
        <f t="shared" ca="1" si="225"/>
        <v>0</v>
      </c>
      <c r="O76">
        <f t="shared" ca="1" si="226"/>
        <v>0</v>
      </c>
      <c r="P76">
        <f t="shared" ca="1" si="227"/>
        <v>0</v>
      </c>
      <c r="Q76" t="e">
        <f t="shared" ca="1" si="228"/>
        <v>#VALUE!</v>
      </c>
      <c r="R76" t="e">
        <f t="shared" ca="1" si="229"/>
        <v>#VALUE!</v>
      </c>
      <c r="S76" t="e">
        <f t="shared" ca="1" si="230"/>
        <v>#VALUE!</v>
      </c>
      <c r="T76" t="e">
        <f t="shared" ca="1" si="231"/>
        <v>#VALUE!</v>
      </c>
      <c r="V76">
        <f t="shared" ca="1" si="232"/>
        <v>0</v>
      </c>
      <c r="W76" t="str">
        <f t="shared" ca="1" si="233"/>
        <v/>
      </c>
      <c r="X76" t="str">
        <f t="shared" ref="X76:X99" ca="1" si="301">IF(LEFT($C76,5)="  Всь",SUMIF($B$10:$B$99,"="&amp;$BD75&amp;"  *",W$10:W$99),IF(LEFT($C76,5)="  Раз",SUMIF($B$10:$B$99,"=?К  *",W$10:W$99),IF($C76="","",SUMPRODUCT(($AA$210:$AA$289=W$3)+0,($AE$210:$AE$289=$C76)+0,$AB$210:$AB$289,$G$210:$G$289))))</f>
        <v/>
      </c>
      <c r="Y76" t="str">
        <f t="shared" ca="1" si="234"/>
        <v/>
      </c>
      <c r="Z76" t="str">
        <f t="shared" ca="1" si="235"/>
        <v/>
      </c>
      <c r="AA76" t="str">
        <f t="shared" ref="AA76:AA99" ca="1" si="302">IF(LEFT($C76,5)="  Всь",SUMIF($B$10:$B$99,"="&amp;$BD75&amp;"  *",Z$10:Z$99),IF(LEFT($C76,5)="  Раз",SUMIF($B$10:$B$99,"=?К  *",Z$10:Z$99),IF($C76="","",SUMPRODUCT(($AA$210:$AA$289=Z$3)+0,($AE$210:$AE$289=$C76)+0,$AB$210:$AB$289,$G$210:$G$289))))</f>
        <v/>
      </c>
      <c r="AB76" t="str">
        <f t="shared" ca="1" si="236"/>
        <v/>
      </c>
      <c r="AC76" t="str">
        <f t="shared" ca="1" si="237"/>
        <v/>
      </c>
      <c r="AD76" t="str">
        <f t="shared" ref="AD76:AD99" ca="1" si="303">IF(LEFT($C76,5)="  Всь",SUMIF($B$10:$B$99,"="&amp;$BD75&amp;"  *",AC$10:AC$99),IF(LEFT($C76,5)="  Раз",SUMIF($B$10:$B$99,"=?К  *",AC$10:AC$99),IF($C76="","",SUMPRODUCT(($AA$210:$AA$289=AC$3)+0,($AE$210:$AE$289=$C76)+0,$AB$210:$AB$289,$G$210:$G$289))))</f>
        <v/>
      </c>
      <c r="AE76" t="str">
        <f t="shared" ca="1" si="238"/>
        <v/>
      </c>
      <c r="AF76" t="str">
        <f t="shared" ca="1" si="239"/>
        <v/>
      </c>
      <c r="AG76" t="str">
        <f t="shared" ref="AG76:AG99" ca="1" si="304">IF(LEFT($C76,5)="  Всь",SUMIF($B$10:$B$99,"="&amp;$BD75&amp;"  *",AF$10:AF$99),IF(LEFT($C76,5)="  Раз",SUMIF($B$10:$B$99,"=?К  *",AF$10:AF$99),IF($C76="","",SUMPRODUCT(($AA$210:$AA$289=AF$3)+0,($AE$210:$AE$289=$C76)+0,$AB$210:$AB$289,$G$210:$G$289))))</f>
        <v/>
      </c>
      <c r="AH76" t="str">
        <f t="shared" ca="1" si="240"/>
        <v/>
      </c>
      <c r="AI76" t="str">
        <f t="shared" ca="1" si="241"/>
        <v/>
      </c>
      <c r="AJ76" t="str">
        <f t="shared" ref="AJ76:AJ99" ca="1" si="305">IF(LEFT($C76,5)="  Всь",SUMIF($B$10:$B$99,"="&amp;$BD75&amp;"  *",AI$10:AI$99),IF(LEFT($C76,5)="  Раз",SUMIF($B$10:$B$99,"=?К  *",AI$10:AI$99),IF($C76="","",SUMPRODUCT(($AA$210:$AA$289=AI$3)+0,($AE$210:$AE$289=$C76)+0,$AB$210:$AB$289,$G$210:$G$289))))</f>
        <v/>
      </c>
      <c r="AK76" t="str">
        <f t="shared" ca="1" si="242"/>
        <v/>
      </c>
      <c r="AL76" t="str">
        <f t="shared" ca="1" si="243"/>
        <v/>
      </c>
      <c r="AM76" t="str">
        <f t="shared" ref="AM76:AM99" ca="1" si="306">IF(LEFT($C76,5)="  Всь",SUMIF($B$10:$B$99,"="&amp;$BD75&amp;"  *",AL$10:AL$99),IF(LEFT($C76,5)="  Раз",SUMIF($B$10:$B$99,"=?К  *",AL$10:AL$99),IF($C76="","",SUMPRODUCT(($AA$210:$AA$289=AL$3)+0,($AE$210:$AE$289=$C76)+0,$AB$210:$AB$289,$G$210:$G$289))))</f>
        <v/>
      </c>
      <c r="AN76" t="str">
        <f t="shared" ca="1" si="244"/>
        <v/>
      </c>
      <c r="AO76" t="str">
        <f t="shared" ca="1" si="245"/>
        <v/>
      </c>
      <c r="AP76" t="str">
        <f t="shared" ref="AP76:AP99" ca="1" si="307">IF(LEFT($C76,5)="  Всь",SUMIF($B$10:$B$99,"="&amp;$BD75&amp;"  *",AO$10:AO$99),IF(LEFT($C76,5)="  Раз",SUMIF($B$10:$B$99,"=?К  *",AO$10:AO$99),IF($C76="","",SUMPRODUCT(($AA$210:$AA$289=AO$3)+0,($AE$210:$AE$289=$C76)+0,$AB$210:$AB$289,$G$210:$G$289))))</f>
        <v/>
      </c>
      <c r="AQ76" t="str">
        <f t="shared" ca="1" si="246"/>
        <v/>
      </c>
      <c r="AR76" t="str">
        <f t="shared" ca="1" si="247"/>
        <v/>
      </c>
      <c r="AS76" t="str">
        <f t="shared" ref="AS76:AS99" ca="1" si="308">IF(LEFT($C76,5)="  Всь",SUMIF($B$10:$B$99,"="&amp;$BD75&amp;"  *",AR$10:AR$99),IF(LEFT($C76,5)="  Раз",SUMIF($B$10:$B$99,"=?К  *",AR$10:AR$99),IF($C76="","",SUMPRODUCT(($AA$210:$AA$289=AR$3)+0,($AE$210:$AE$289=$C76)+0,$AB$210:$AB$289,$G$210:$G$289))))</f>
        <v/>
      </c>
      <c r="AT76" t="str">
        <f t="shared" ca="1" si="248"/>
        <v/>
      </c>
      <c r="AU76" t="str">
        <f t="shared" ref="AU76:AU99" ca="1" si="309">DC76</f>
        <v/>
      </c>
      <c r="AV76">
        <f t="shared" ca="1" si="295"/>
        <v>0</v>
      </c>
      <c r="AW76">
        <f t="shared" ca="1" si="249"/>
        <v>0</v>
      </c>
      <c r="AX76">
        <f t="shared" ca="1" si="250"/>
        <v>0</v>
      </c>
      <c r="AY76">
        <f t="shared" ca="1" si="251"/>
        <v>0</v>
      </c>
      <c r="AZ76">
        <f t="shared" ca="1" si="252"/>
        <v>0</v>
      </c>
      <c r="BC76" t="str">
        <f ca="1">IF(BD76="","",COUNTIF($BD$10:BD76,BD76))</f>
        <v/>
      </c>
      <c r="BD76" t="str">
        <f t="shared" ca="1" si="126"/>
        <v/>
      </c>
      <c r="BE76" t="str">
        <f t="shared" ca="1" si="198"/>
        <v/>
      </c>
      <c r="BF76" t="str">
        <f ca="1">IF(BK76="","",COUNTIF($BJ$10:$BJ$99,"&lt;"&amp;BJ76)+COUNTIF($BJ$10:BJ76,"="&amp;BJ76))</f>
        <v/>
      </c>
      <c r="BG76" t="e">
        <f t="shared" ca="1" si="127"/>
        <v>#NUM!</v>
      </c>
      <c r="BH76" t="str">
        <f t="shared" ca="1" si="128"/>
        <v/>
      </c>
      <c r="BI76" t="str">
        <f t="shared" ca="1" si="129"/>
        <v/>
      </c>
      <c r="BJ76" t="str">
        <f t="shared" ca="1" si="199"/>
        <v/>
      </c>
      <c r="BK76" t="str">
        <f ca="1">Lists!AE71</f>
        <v/>
      </c>
      <c r="BL76" s="264" t="str">
        <f t="shared" ca="1" si="200"/>
        <v/>
      </c>
      <c r="BO76" t="str">
        <f t="shared" ref="BO76:BO99" ca="1" si="310">IF(BI76="","",COUNTIF(список,BI76))</f>
        <v/>
      </c>
      <c r="BP76" s="264" t="str">
        <f t="shared" ca="1" si="296"/>
        <v/>
      </c>
      <c r="BQ76" s="265" t="str">
        <f t="shared" ca="1" si="253"/>
        <v/>
      </c>
      <c r="BR76" s="265" t="str">
        <f t="shared" ca="1" si="253"/>
        <v/>
      </c>
      <c r="BS76" s="265" t="str">
        <f t="shared" ca="1" si="253"/>
        <v/>
      </c>
      <c r="BT76" s="265" t="str">
        <f t="shared" ca="1" si="253"/>
        <v/>
      </c>
      <c r="BU76" s="265" t="str">
        <f t="shared" ca="1" si="253"/>
        <v/>
      </c>
      <c r="BV76" s="265" t="str">
        <f t="shared" ca="1" si="253"/>
        <v/>
      </c>
      <c r="BW76" s="266" t="str">
        <f t="shared" ca="1" si="253"/>
        <v/>
      </c>
      <c r="BY76" s="264" t="str">
        <f t="shared" ca="1" si="255"/>
        <v/>
      </c>
      <c r="BZ76" s="265" t="str">
        <f t="shared" ca="1" si="256"/>
        <v/>
      </c>
      <c r="CA76" s="265" t="str">
        <f t="shared" ca="1" si="257"/>
        <v/>
      </c>
      <c r="CB76" s="265" t="str">
        <f t="shared" ca="1" si="258"/>
        <v/>
      </c>
      <c r="CC76" s="265" t="str">
        <f t="shared" ca="1" si="259"/>
        <v/>
      </c>
      <c r="CD76" s="265" t="str">
        <f t="shared" ca="1" si="260"/>
        <v/>
      </c>
      <c r="CE76" s="265" t="str">
        <f t="shared" ca="1" si="261"/>
        <v/>
      </c>
      <c r="CF76" s="266" t="str">
        <f t="shared" ca="1" si="262"/>
        <v/>
      </c>
      <c r="CH76" s="264" t="str">
        <f t="shared" ca="1" si="263"/>
        <v/>
      </c>
      <c r="CI76" s="265" t="str">
        <f t="shared" ca="1" si="264"/>
        <v/>
      </c>
      <c r="CJ76" s="265" t="str">
        <f t="shared" ca="1" si="265"/>
        <v/>
      </c>
      <c r="CK76" s="265" t="str">
        <f t="shared" ca="1" si="266"/>
        <v/>
      </c>
      <c r="CL76" s="265" t="str">
        <f t="shared" ca="1" si="267"/>
        <v/>
      </c>
      <c r="CM76" s="265" t="str">
        <f t="shared" ca="1" si="268"/>
        <v/>
      </c>
      <c r="CN76" s="265" t="str">
        <f t="shared" ca="1" si="269"/>
        <v/>
      </c>
      <c r="CO76" s="266" t="str">
        <f t="shared" ca="1" si="270"/>
        <v/>
      </c>
      <c r="CV76" s="264" t="str">
        <f t="shared" ca="1" si="271"/>
        <v/>
      </c>
      <c r="CW76" s="265" t="str">
        <f t="shared" ca="1" si="272"/>
        <v/>
      </c>
      <c r="CX76" s="265" t="str">
        <f t="shared" ca="1" si="273"/>
        <v/>
      </c>
      <c r="CY76" s="265" t="str">
        <f t="shared" ca="1" si="274"/>
        <v/>
      </c>
      <c r="CZ76" s="265" t="str">
        <f t="shared" ca="1" si="275"/>
        <v/>
      </c>
      <c r="DA76" s="265" t="str">
        <f t="shared" ca="1" si="276"/>
        <v/>
      </c>
      <c r="DB76" s="265" t="str">
        <f t="shared" ca="1" si="277"/>
        <v/>
      </c>
      <c r="DC76" s="266" t="str">
        <f t="shared" ca="1" si="278"/>
        <v/>
      </c>
      <c r="DG76" s="264" t="str">
        <f t="shared" ca="1" si="279"/>
        <v/>
      </c>
      <c r="DH76" s="265" t="str">
        <f t="shared" ca="1" si="280"/>
        <v/>
      </c>
      <c r="DI76" s="265" t="str">
        <f t="shared" ca="1" si="281"/>
        <v/>
      </c>
      <c r="DJ76" s="265" t="str">
        <f t="shared" ca="1" si="282"/>
        <v/>
      </c>
      <c r="DK76" s="265" t="str">
        <f t="shared" ca="1" si="283"/>
        <v/>
      </c>
      <c r="DL76" s="265" t="str">
        <f t="shared" ca="1" si="284"/>
        <v/>
      </c>
      <c r="DM76" s="265" t="str">
        <f t="shared" ca="1" si="285"/>
        <v/>
      </c>
      <c r="DN76" s="266" t="str">
        <f t="shared" ca="1" si="286"/>
        <v/>
      </c>
      <c r="DP76" s="264" t="str">
        <f t="shared" ca="1" si="287"/>
        <v/>
      </c>
      <c r="DQ76" s="265" t="str">
        <f t="shared" ca="1" si="288"/>
        <v/>
      </c>
      <c r="DR76" s="265" t="str">
        <f t="shared" ca="1" si="289"/>
        <v/>
      </c>
      <c r="DS76" s="265" t="str">
        <f t="shared" ca="1" si="290"/>
        <v/>
      </c>
      <c r="DT76" s="265" t="str">
        <f t="shared" ca="1" si="291"/>
        <v/>
      </c>
      <c r="DU76" s="265" t="str">
        <f t="shared" ca="1" si="292"/>
        <v/>
      </c>
      <c r="DV76" s="265" t="str">
        <f t="shared" ca="1" si="293"/>
        <v/>
      </c>
      <c r="DW76" s="266" t="str">
        <f t="shared" ca="1" si="294"/>
        <v/>
      </c>
    </row>
    <row r="77" spans="2:127" hidden="1" outlineLevel="1" x14ac:dyDescent="0.25">
      <c r="B77" t="str">
        <f t="shared" ca="1" si="222"/>
        <v xml:space="preserve">  </v>
      </c>
      <c r="C77" t="str">
        <f t="shared" ca="1" si="254"/>
        <v/>
      </c>
      <c r="F77" t="str">
        <f t="shared" ca="1" si="297"/>
        <v/>
      </c>
      <c r="G77" t="str">
        <f t="shared" ca="1" si="298"/>
        <v/>
      </c>
      <c r="H77" t="str">
        <f t="shared" ca="1" si="299"/>
        <v/>
      </c>
      <c r="I77" t="str">
        <f t="shared" ca="1" si="300"/>
        <v/>
      </c>
      <c r="K77">
        <f t="shared" ca="1" si="223"/>
        <v>0</v>
      </c>
      <c r="M77">
        <f t="shared" ca="1" si="224"/>
        <v>0</v>
      </c>
      <c r="N77">
        <f t="shared" ca="1" si="225"/>
        <v>0</v>
      </c>
      <c r="O77">
        <f t="shared" ca="1" si="226"/>
        <v>0</v>
      </c>
      <c r="P77">
        <f t="shared" ca="1" si="227"/>
        <v>0</v>
      </c>
      <c r="Q77" t="e">
        <f t="shared" ca="1" si="228"/>
        <v>#VALUE!</v>
      </c>
      <c r="R77" t="e">
        <f t="shared" ca="1" si="229"/>
        <v>#VALUE!</v>
      </c>
      <c r="S77" t="e">
        <f t="shared" ca="1" si="230"/>
        <v>#VALUE!</v>
      </c>
      <c r="T77" t="e">
        <f t="shared" ca="1" si="231"/>
        <v>#VALUE!</v>
      </c>
      <c r="V77">
        <f t="shared" ca="1" si="232"/>
        <v>0</v>
      </c>
      <c r="W77" t="str">
        <f t="shared" ca="1" si="233"/>
        <v/>
      </c>
      <c r="X77" t="str">
        <f t="shared" ca="1" si="301"/>
        <v/>
      </c>
      <c r="Y77" t="str">
        <f t="shared" ca="1" si="234"/>
        <v/>
      </c>
      <c r="Z77" t="str">
        <f t="shared" ca="1" si="235"/>
        <v/>
      </c>
      <c r="AA77" t="str">
        <f t="shared" ca="1" si="302"/>
        <v/>
      </c>
      <c r="AB77" t="str">
        <f t="shared" ca="1" si="236"/>
        <v/>
      </c>
      <c r="AC77" t="str">
        <f t="shared" ca="1" si="237"/>
        <v/>
      </c>
      <c r="AD77" t="str">
        <f t="shared" ca="1" si="303"/>
        <v/>
      </c>
      <c r="AE77" t="str">
        <f t="shared" ca="1" si="238"/>
        <v/>
      </c>
      <c r="AF77" t="str">
        <f t="shared" ca="1" si="239"/>
        <v/>
      </c>
      <c r="AG77" t="str">
        <f t="shared" ca="1" si="304"/>
        <v/>
      </c>
      <c r="AH77" t="str">
        <f t="shared" ca="1" si="240"/>
        <v/>
      </c>
      <c r="AI77" t="str">
        <f t="shared" ca="1" si="241"/>
        <v/>
      </c>
      <c r="AJ77" t="str">
        <f t="shared" ca="1" si="305"/>
        <v/>
      </c>
      <c r="AK77" t="str">
        <f t="shared" ca="1" si="242"/>
        <v/>
      </c>
      <c r="AL77" t="str">
        <f t="shared" ca="1" si="243"/>
        <v/>
      </c>
      <c r="AM77" t="str">
        <f t="shared" ca="1" si="306"/>
        <v/>
      </c>
      <c r="AN77" t="str">
        <f t="shared" ca="1" si="244"/>
        <v/>
      </c>
      <c r="AO77" t="str">
        <f t="shared" ca="1" si="245"/>
        <v/>
      </c>
      <c r="AP77" t="str">
        <f t="shared" ca="1" si="307"/>
        <v/>
      </c>
      <c r="AQ77" t="str">
        <f t="shared" ca="1" si="246"/>
        <v/>
      </c>
      <c r="AR77" t="str">
        <f t="shared" ca="1" si="247"/>
        <v/>
      </c>
      <c r="AS77" t="str">
        <f t="shared" ca="1" si="308"/>
        <v/>
      </c>
      <c r="AT77" t="str">
        <f t="shared" ca="1" si="248"/>
        <v/>
      </c>
      <c r="AU77" t="str">
        <f t="shared" ca="1" si="309"/>
        <v/>
      </c>
      <c r="AV77">
        <f t="shared" ca="1" si="295"/>
        <v>0</v>
      </c>
      <c r="AW77">
        <f t="shared" ca="1" si="249"/>
        <v>0</v>
      </c>
      <c r="AX77">
        <f t="shared" ca="1" si="250"/>
        <v>0</v>
      </c>
      <c r="AY77">
        <f t="shared" ca="1" si="251"/>
        <v>0</v>
      </c>
      <c r="AZ77">
        <f t="shared" ca="1" si="252"/>
        <v>0</v>
      </c>
      <c r="BC77" t="str">
        <f ca="1">IF(BD77="","",COUNTIF($BD$10:BD77,BD77))</f>
        <v/>
      </c>
      <c r="BD77" t="str">
        <f t="shared" ca="1" si="126"/>
        <v/>
      </c>
      <c r="BE77" t="str">
        <f t="shared" ca="1" si="198"/>
        <v/>
      </c>
      <c r="BF77" t="str">
        <f ca="1">IF(BK77="","",COUNTIF($BJ$10:$BJ$99,"&lt;"&amp;BJ77)+COUNTIF($BJ$10:BJ77,"="&amp;BJ77))</f>
        <v/>
      </c>
      <c r="BG77" t="e">
        <f t="shared" ca="1" si="127"/>
        <v>#NUM!</v>
      </c>
      <c r="BH77" t="str">
        <f t="shared" ca="1" si="128"/>
        <v/>
      </c>
      <c r="BI77" t="str">
        <f t="shared" ca="1" si="129"/>
        <v/>
      </c>
      <c r="BJ77" t="str">
        <f t="shared" ca="1" si="199"/>
        <v/>
      </c>
      <c r="BK77" t="str">
        <f ca="1">Lists!AE72</f>
        <v/>
      </c>
      <c r="BL77" s="264" t="str">
        <f t="shared" ca="1" si="200"/>
        <v/>
      </c>
      <c r="BO77" t="str">
        <f t="shared" ca="1" si="310"/>
        <v/>
      </c>
      <c r="BP77" s="264" t="str">
        <f t="shared" ca="1" si="296"/>
        <v/>
      </c>
      <c r="BQ77" s="265" t="str">
        <f t="shared" ca="1" si="253"/>
        <v/>
      </c>
      <c r="BR77" s="265" t="str">
        <f t="shared" ca="1" si="253"/>
        <v/>
      </c>
      <c r="BS77" s="265" t="str">
        <f t="shared" ca="1" si="253"/>
        <v/>
      </c>
      <c r="BT77" s="265" t="str">
        <f t="shared" ca="1" si="253"/>
        <v/>
      </c>
      <c r="BU77" s="265" t="str">
        <f t="shared" ca="1" si="253"/>
        <v/>
      </c>
      <c r="BV77" s="265" t="str">
        <f t="shared" ca="1" si="253"/>
        <v/>
      </c>
      <c r="BW77" s="266" t="str">
        <f t="shared" ca="1" si="253"/>
        <v/>
      </c>
      <c r="BY77" s="264" t="str">
        <f t="shared" ca="1" si="255"/>
        <v/>
      </c>
      <c r="BZ77" s="265" t="str">
        <f t="shared" ca="1" si="256"/>
        <v/>
      </c>
      <c r="CA77" s="265" t="str">
        <f t="shared" ca="1" si="257"/>
        <v/>
      </c>
      <c r="CB77" s="265" t="str">
        <f t="shared" ca="1" si="258"/>
        <v/>
      </c>
      <c r="CC77" s="265" t="str">
        <f t="shared" ca="1" si="259"/>
        <v/>
      </c>
      <c r="CD77" s="265" t="str">
        <f t="shared" ca="1" si="260"/>
        <v/>
      </c>
      <c r="CE77" s="265" t="str">
        <f t="shared" ca="1" si="261"/>
        <v/>
      </c>
      <c r="CF77" s="266" t="str">
        <f t="shared" ca="1" si="262"/>
        <v/>
      </c>
      <c r="CH77" s="264" t="str">
        <f t="shared" ca="1" si="263"/>
        <v/>
      </c>
      <c r="CI77" s="265" t="str">
        <f t="shared" ca="1" si="264"/>
        <v/>
      </c>
      <c r="CJ77" s="265" t="str">
        <f t="shared" ca="1" si="265"/>
        <v/>
      </c>
      <c r="CK77" s="265" t="str">
        <f t="shared" ca="1" si="266"/>
        <v/>
      </c>
      <c r="CL77" s="265" t="str">
        <f t="shared" ca="1" si="267"/>
        <v/>
      </c>
      <c r="CM77" s="265" t="str">
        <f t="shared" ca="1" si="268"/>
        <v/>
      </c>
      <c r="CN77" s="265" t="str">
        <f t="shared" ca="1" si="269"/>
        <v/>
      </c>
      <c r="CO77" s="266" t="str">
        <f t="shared" ca="1" si="270"/>
        <v/>
      </c>
      <c r="CV77" s="264" t="str">
        <f t="shared" ca="1" si="271"/>
        <v/>
      </c>
      <c r="CW77" s="265" t="str">
        <f t="shared" ca="1" si="272"/>
        <v/>
      </c>
      <c r="CX77" s="265" t="str">
        <f t="shared" ca="1" si="273"/>
        <v/>
      </c>
      <c r="CY77" s="265" t="str">
        <f t="shared" ca="1" si="274"/>
        <v/>
      </c>
      <c r="CZ77" s="265" t="str">
        <f t="shared" ca="1" si="275"/>
        <v/>
      </c>
      <c r="DA77" s="265" t="str">
        <f t="shared" ca="1" si="276"/>
        <v/>
      </c>
      <c r="DB77" s="265" t="str">
        <f t="shared" ca="1" si="277"/>
        <v/>
      </c>
      <c r="DC77" s="266" t="str">
        <f t="shared" ca="1" si="278"/>
        <v/>
      </c>
      <c r="DG77" s="264" t="str">
        <f t="shared" ca="1" si="279"/>
        <v/>
      </c>
      <c r="DH77" s="265" t="str">
        <f t="shared" ca="1" si="280"/>
        <v/>
      </c>
      <c r="DI77" s="265" t="str">
        <f t="shared" ca="1" si="281"/>
        <v/>
      </c>
      <c r="DJ77" s="265" t="str">
        <f t="shared" ca="1" si="282"/>
        <v/>
      </c>
      <c r="DK77" s="265" t="str">
        <f t="shared" ca="1" si="283"/>
        <v/>
      </c>
      <c r="DL77" s="265" t="str">
        <f t="shared" ca="1" si="284"/>
        <v/>
      </c>
      <c r="DM77" s="265" t="str">
        <f t="shared" ca="1" si="285"/>
        <v/>
      </c>
      <c r="DN77" s="266" t="str">
        <f t="shared" ca="1" si="286"/>
        <v/>
      </c>
      <c r="DP77" s="264" t="str">
        <f t="shared" ca="1" si="287"/>
        <v/>
      </c>
      <c r="DQ77" s="265" t="str">
        <f t="shared" ca="1" si="288"/>
        <v/>
      </c>
      <c r="DR77" s="265" t="str">
        <f t="shared" ca="1" si="289"/>
        <v/>
      </c>
      <c r="DS77" s="265" t="str">
        <f t="shared" ca="1" si="290"/>
        <v/>
      </c>
      <c r="DT77" s="265" t="str">
        <f t="shared" ca="1" si="291"/>
        <v/>
      </c>
      <c r="DU77" s="265" t="str">
        <f t="shared" ca="1" si="292"/>
        <v/>
      </c>
      <c r="DV77" s="265" t="str">
        <f t="shared" ca="1" si="293"/>
        <v/>
      </c>
      <c r="DW77" s="266" t="str">
        <f t="shared" ca="1" si="294"/>
        <v/>
      </c>
    </row>
    <row r="78" spans="2:127" hidden="1" outlineLevel="1" x14ac:dyDescent="0.25">
      <c r="B78" t="str">
        <f t="shared" ca="1" si="222"/>
        <v xml:space="preserve">  </v>
      </c>
      <c r="C78" t="str">
        <f t="shared" ca="1" si="254"/>
        <v/>
      </c>
      <c r="F78" t="str">
        <f t="shared" ca="1" si="297"/>
        <v/>
      </c>
      <c r="G78" t="str">
        <f t="shared" ca="1" si="298"/>
        <v/>
      </c>
      <c r="H78" t="str">
        <f t="shared" ca="1" si="299"/>
        <v/>
      </c>
      <c r="I78" t="str">
        <f t="shared" ca="1" si="300"/>
        <v/>
      </c>
      <c r="K78">
        <f t="shared" ca="1" si="223"/>
        <v>0</v>
      </c>
      <c r="M78">
        <f t="shared" ca="1" si="224"/>
        <v>0</v>
      </c>
      <c r="N78">
        <f t="shared" ca="1" si="225"/>
        <v>0</v>
      </c>
      <c r="O78">
        <f t="shared" ca="1" si="226"/>
        <v>0</v>
      </c>
      <c r="P78">
        <f t="shared" ca="1" si="227"/>
        <v>0</v>
      </c>
      <c r="Q78" t="e">
        <f t="shared" ca="1" si="228"/>
        <v>#VALUE!</v>
      </c>
      <c r="R78" t="e">
        <f t="shared" ca="1" si="229"/>
        <v>#VALUE!</v>
      </c>
      <c r="S78" t="e">
        <f t="shared" ca="1" si="230"/>
        <v>#VALUE!</v>
      </c>
      <c r="T78" t="e">
        <f t="shared" ca="1" si="231"/>
        <v>#VALUE!</v>
      </c>
      <c r="V78">
        <f t="shared" ca="1" si="232"/>
        <v>0</v>
      </c>
      <c r="W78" t="str">
        <f t="shared" ca="1" si="233"/>
        <v/>
      </c>
      <c r="X78" t="str">
        <f t="shared" ca="1" si="301"/>
        <v/>
      </c>
      <c r="Y78" t="str">
        <f t="shared" ca="1" si="234"/>
        <v/>
      </c>
      <c r="Z78" t="str">
        <f t="shared" ca="1" si="235"/>
        <v/>
      </c>
      <c r="AA78" t="str">
        <f t="shared" ca="1" si="302"/>
        <v/>
      </c>
      <c r="AB78" t="str">
        <f t="shared" ca="1" si="236"/>
        <v/>
      </c>
      <c r="AC78" t="str">
        <f t="shared" ca="1" si="237"/>
        <v/>
      </c>
      <c r="AD78" t="str">
        <f t="shared" ca="1" si="303"/>
        <v/>
      </c>
      <c r="AE78" t="str">
        <f t="shared" ca="1" si="238"/>
        <v/>
      </c>
      <c r="AF78" t="str">
        <f t="shared" ca="1" si="239"/>
        <v/>
      </c>
      <c r="AG78" t="str">
        <f t="shared" ca="1" si="304"/>
        <v/>
      </c>
      <c r="AH78" t="str">
        <f t="shared" ca="1" si="240"/>
        <v/>
      </c>
      <c r="AI78" t="str">
        <f t="shared" ca="1" si="241"/>
        <v/>
      </c>
      <c r="AJ78" t="str">
        <f t="shared" ca="1" si="305"/>
        <v/>
      </c>
      <c r="AK78" t="str">
        <f t="shared" ca="1" si="242"/>
        <v/>
      </c>
      <c r="AL78" t="str">
        <f t="shared" ca="1" si="243"/>
        <v/>
      </c>
      <c r="AM78" t="str">
        <f t="shared" ca="1" si="306"/>
        <v/>
      </c>
      <c r="AN78" t="str">
        <f t="shared" ca="1" si="244"/>
        <v/>
      </c>
      <c r="AO78" t="str">
        <f t="shared" ca="1" si="245"/>
        <v/>
      </c>
      <c r="AP78" t="str">
        <f t="shared" ca="1" si="307"/>
        <v/>
      </c>
      <c r="AQ78" t="str">
        <f t="shared" ca="1" si="246"/>
        <v/>
      </c>
      <c r="AR78" t="str">
        <f t="shared" ca="1" si="247"/>
        <v/>
      </c>
      <c r="AS78" t="str">
        <f t="shared" ca="1" si="308"/>
        <v/>
      </c>
      <c r="AT78" t="str">
        <f t="shared" ca="1" si="248"/>
        <v/>
      </c>
      <c r="AU78" t="str">
        <f t="shared" ca="1" si="309"/>
        <v/>
      </c>
      <c r="AV78">
        <f t="shared" ca="1" si="295"/>
        <v>0</v>
      </c>
      <c r="AW78">
        <f t="shared" ca="1" si="249"/>
        <v>0</v>
      </c>
      <c r="AX78">
        <f t="shared" ca="1" si="250"/>
        <v>0</v>
      </c>
      <c r="AY78">
        <f t="shared" ca="1" si="251"/>
        <v>0</v>
      </c>
      <c r="AZ78">
        <f t="shared" ca="1" si="252"/>
        <v>0</v>
      </c>
      <c r="BC78" t="str">
        <f ca="1">IF(BD78="","",COUNTIF($BD$10:BD78,BD78))</f>
        <v/>
      </c>
      <c r="BD78" t="str">
        <f t="shared" ca="1" si="126"/>
        <v/>
      </c>
      <c r="BE78" t="str">
        <f t="shared" ca="1" si="198"/>
        <v/>
      </c>
      <c r="BF78" t="str">
        <f ca="1">IF(BK78="","",COUNTIF($BJ$10:$BJ$99,"&lt;"&amp;BJ78)+COUNTIF($BJ$10:BJ78,"="&amp;BJ78))</f>
        <v/>
      </c>
      <c r="BG78" t="e">
        <f t="shared" ca="1" si="127"/>
        <v>#NUM!</v>
      </c>
      <c r="BH78" t="str">
        <f t="shared" ca="1" si="128"/>
        <v/>
      </c>
      <c r="BI78" t="str">
        <f t="shared" ca="1" si="129"/>
        <v/>
      </c>
      <c r="BJ78" t="str">
        <f t="shared" ca="1" si="199"/>
        <v/>
      </c>
      <c r="BK78" t="str">
        <f ca="1">Lists!AE73</f>
        <v/>
      </c>
      <c r="BL78" s="264" t="str">
        <f t="shared" ca="1" si="200"/>
        <v/>
      </c>
      <c r="BO78" t="str">
        <f t="shared" ca="1" si="310"/>
        <v/>
      </c>
      <c r="BP78" s="264" t="str">
        <f t="shared" ca="1" si="296"/>
        <v/>
      </c>
      <c r="BQ78" s="265" t="str">
        <f t="shared" ca="1" si="253"/>
        <v/>
      </c>
      <c r="BR78" s="265" t="str">
        <f t="shared" ca="1" si="253"/>
        <v/>
      </c>
      <c r="BS78" s="265" t="str">
        <f t="shared" ca="1" si="253"/>
        <v/>
      </c>
      <c r="BT78" s="265" t="str">
        <f t="shared" ca="1" si="253"/>
        <v/>
      </c>
      <c r="BU78" s="265" t="str">
        <f t="shared" ca="1" si="253"/>
        <v/>
      </c>
      <c r="BV78" s="265" t="str">
        <f t="shared" ca="1" si="253"/>
        <v/>
      </c>
      <c r="BW78" s="266" t="str">
        <f t="shared" ca="1" si="253"/>
        <v/>
      </c>
      <c r="BY78" s="264" t="str">
        <f t="shared" ca="1" si="255"/>
        <v/>
      </c>
      <c r="BZ78" s="265" t="str">
        <f t="shared" ca="1" si="256"/>
        <v/>
      </c>
      <c r="CA78" s="265" t="str">
        <f t="shared" ca="1" si="257"/>
        <v/>
      </c>
      <c r="CB78" s="265" t="str">
        <f t="shared" ca="1" si="258"/>
        <v/>
      </c>
      <c r="CC78" s="265" t="str">
        <f t="shared" ca="1" si="259"/>
        <v/>
      </c>
      <c r="CD78" s="265" t="str">
        <f t="shared" ca="1" si="260"/>
        <v/>
      </c>
      <c r="CE78" s="265" t="str">
        <f t="shared" ca="1" si="261"/>
        <v/>
      </c>
      <c r="CF78" s="266" t="str">
        <f t="shared" ca="1" si="262"/>
        <v/>
      </c>
      <c r="CH78" s="264" t="str">
        <f t="shared" ca="1" si="263"/>
        <v/>
      </c>
      <c r="CI78" s="265" t="str">
        <f t="shared" ca="1" si="264"/>
        <v/>
      </c>
      <c r="CJ78" s="265" t="str">
        <f t="shared" ca="1" si="265"/>
        <v/>
      </c>
      <c r="CK78" s="265" t="str">
        <f t="shared" ca="1" si="266"/>
        <v/>
      </c>
      <c r="CL78" s="265" t="str">
        <f t="shared" ca="1" si="267"/>
        <v/>
      </c>
      <c r="CM78" s="265" t="str">
        <f t="shared" ca="1" si="268"/>
        <v/>
      </c>
      <c r="CN78" s="265" t="str">
        <f t="shared" ca="1" si="269"/>
        <v/>
      </c>
      <c r="CO78" s="266" t="str">
        <f t="shared" ca="1" si="270"/>
        <v/>
      </c>
      <c r="CV78" s="264" t="str">
        <f t="shared" ca="1" si="271"/>
        <v/>
      </c>
      <c r="CW78" s="265" t="str">
        <f t="shared" ca="1" si="272"/>
        <v/>
      </c>
      <c r="CX78" s="265" t="str">
        <f t="shared" ca="1" si="273"/>
        <v/>
      </c>
      <c r="CY78" s="265" t="str">
        <f t="shared" ca="1" si="274"/>
        <v/>
      </c>
      <c r="CZ78" s="265" t="str">
        <f t="shared" ca="1" si="275"/>
        <v/>
      </c>
      <c r="DA78" s="265" t="str">
        <f t="shared" ca="1" si="276"/>
        <v/>
      </c>
      <c r="DB78" s="265" t="str">
        <f t="shared" ca="1" si="277"/>
        <v/>
      </c>
      <c r="DC78" s="266" t="str">
        <f t="shared" ca="1" si="278"/>
        <v/>
      </c>
      <c r="DG78" s="264" t="str">
        <f t="shared" ca="1" si="279"/>
        <v/>
      </c>
      <c r="DH78" s="265" t="str">
        <f t="shared" ca="1" si="280"/>
        <v/>
      </c>
      <c r="DI78" s="265" t="str">
        <f t="shared" ca="1" si="281"/>
        <v/>
      </c>
      <c r="DJ78" s="265" t="str">
        <f t="shared" ca="1" si="282"/>
        <v/>
      </c>
      <c r="DK78" s="265" t="str">
        <f t="shared" ca="1" si="283"/>
        <v/>
      </c>
      <c r="DL78" s="265" t="str">
        <f t="shared" ca="1" si="284"/>
        <v/>
      </c>
      <c r="DM78" s="265" t="str">
        <f t="shared" ca="1" si="285"/>
        <v/>
      </c>
      <c r="DN78" s="266" t="str">
        <f t="shared" ca="1" si="286"/>
        <v/>
      </c>
      <c r="DP78" s="264" t="str">
        <f t="shared" ca="1" si="287"/>
        <v/>
      </c>
      <c r="DQ78" s="265" t="str">
        <f t="shared" ca="1" si="288"/>
        <v/>
      </c>
      <c r="DR78" s="265" t="str">
        <f t="shared" ca="1" si="289"/>
        <v/>
      </c>
      <c r="DS78" s="265" t="str">
        <f t="shared" ca="1" si="290"/>
        <v/>
      </c>
      <c r="DT78" s="265" t="str">
        <f t="shared" ca="1" si="291"/>
        <v/>
      </c>
      <c r="DU78" s="265" t="str">
        <f t="shared" ca="1" si="292"/>
        <v/>
      </c>
      <c r="DV78" s="265" t="str">
        <f t="shared" ca="1" si="293"/>
        <v/>
      </c>
      <c r="DW78" s="266" t="str">
        <f t="shared" ca="1" si="294"/>
        <v/>
      </c>
    </row>
    <row r="79" spans="2:127" hidden="1" outlineLevel="1" x14ac:dyDescent="0.25">
      <c r="B79" t="str">
        <f t="shared" ca="1" si="222"/>
        <v xml:space="preserve">  </v>
      </c>
      <c r="C79" t="str">
        <f t="shared" ca="1" si="254"/>
        <v/>
      </c>
      <c r="F79" t="str">
        <f t="shared" ca="1" si="297"/>
        <v/>
      </c>
      <c r="G79" t="str">
        <f t="shared" ca="1" si="298"/>
        <v/>
      </c>
      <c r="H79" t="str">
        <f t="shared" ca="1" si="299"/>
        <v/>
      </c>
      <c r="I79" t="str">
        <f t="shared" ca="1" si="300"/>
        <v/>
      </c>
      <c r="K79">
        <f t="shared" ca="1" si="223"/>
        <v>0</v>
      </c>
      <c r="M79">
        <f t="shared" ca="1" si="224"/>
        <v>0</v>
      </c>
      <c r="N79">
        <f t="shared" ca="1" si="225"/>
        <v>0</v>
      </c>
      <c r="O79">
        <f t="shared" ca="1" si="226"/>
        <v>0</v>
      </c>
      <c r="P79">
        <f t="shared" ca="1" si="227"/>
        <v>0</v>
      </c>
      <c r="Q79" t="e">
        <f t="shared" ca="1" si="228"/>
        <v>#VALUE!</v>
      </c>
      <c r="R79" t="e">
        <f t="shared" ca="1" si="229"/>
        <v>#VALUE!</v>
      </c>
      <c r="S79" t="e">
        <f t="shared" ca="1" si="230"/>
        <v>#VALUE!</v>
      </c>
      <c r="T79" t="e">
        <f t="shared" ca="1" si="231"/>
        <v>#VALUE!</v>
      </c>
      <c r="V79">
        <f t="shared" ca="1" si="232"/>
        <v>0</v>
      </c>
      <c r="W79" t="str">
        <f t="shared" ca="1" si="233"/>
        <v/>
      </c>
      <c r="X79" t="str">
        <f t="shared" ca="1" si="301"/>
        <v/>
      </c>
      <c r="Y79" t="str">
        <f t="shared" ca="1" si="234"/>
        <v/>
      </c>
      <c r="Z79" t="str">
        <f t="shared" ca="1" si="235"/>
        <v/>
      </c>
      <c r="AA79" t="str">
        <f t="shared" ca="1" si="302"/>
        <v/>
      </c>
      <c r="AB79" t="str">
        <f t="shared" ca="1" si="236"/>
        <v/>
      </c>
      <c r="AC79" t="str">
        <f t="shared" ca="1" si="237"/>
        <v/>
      </c>
      <c r="AD79" t="str">
        <f t="shared" ca="1" si="303"/>
        <v/>
      </c>
      <c r="AE79" t="str">
        <f t="shared" ca="1" si="238"/>
        <v/>
      </c>
      <c r="AF79" t="str">
        <f t="shared" ca="1" si="239"/>
        <v/>
      </c>
      <c r="AG79" t="str">
        <f t="shared" ca="1" si="304"/>
        <v/>
      </c>
      <c r="AH79" t="str">
        <f t="shared" ca="1" si="240"/>
        <v/>
      </c>
      <c r="AI79" t="str">
        <f t="shared" ca="1" si="241"/>
        <v/>
      </c>
      <c r="AJ79" t="str">
        <f t="shared" ca="1" si="305"/>
        <v/>
      </c>
      <c r="AK79" t="str">
        <f t="shared" ca="1" si="242"/>
        <v/>
      </c>
      <c r="AL79" t="str">
        <f t="shared" ca="1" si="243"/>
        <v/>
      </c>
      <c r="AM79" t="str">
        <f t="shared" ca="1" si="306"/>
        <v/>
      </c>
      <c r="AN79" t="str">
        <f t="shared" ca="1" si="244"/>
        <v/>
      </c>
      <c r="AO79" t="str">
        <f t="shared" ca="1" si="245"/>
        <v/>
      </c>
      <c r="AP79" t="str">
        <f t="shared" ca="1" si="307"/>
        <v/>
      </c>
      <c r="AQ79" t="str">
        <f t="shared" ca="1" si="246"/>
        <v/>
      </c>
      <c r="AR79" t="str">
        <f t="shared" ca="1" si="247"/>
        <v/>
      </c>
      <c r="AS79" t="str">
        <f t="shared" ca="1" si="308"/>
        <v/>
      </c>
      <c r="AT79" t="str">
        <f t="shared" ca="1" si="248"/>
        <v/>
      </c>
      <c r="AU79" t="str">
        <f t="shared" ca="1" si="309"/>
        <v/>
      </c>
      <c r="AV79">
        <f t="shared" ca="1" si="295"/>
        <v>0</v>
      </c>
      <c r="AW79">
        <f t="shared" ca="1" si="249"/>
        <v>0</v>
      </c>
      <c r="AX79">
        <f t="shared" ca="1" si="250"/>
        <v>0</v>
      </c>
      <c r="AY79">
        <f t="shared" ca="1" si="251"/>
        <v>0</v>
      </c>
      <c r="AZ79">
        <f t="shared" ca="1" si="252"/>
        <v>0</v>
      </c>
      <c r="BC79" t="str">
        <f ca="1">IF(BD79="","",COUNTIF($BD$10:BD79,BD79))</f>
        <v/>
      </c>
      <c r="BD79" t="str">
        <f t="shared" ca="1" si="126"/>
        <v/>
      </c>
      <c r="BE79" t="str">
        <f t="shared" ca="1" si="198"/>
        <v/>
      </c>
      <c r="BF79" t="str">
        <f ca="1">IF(BK79="","",COUNTIF($BJ$10:$BJ$99,"&lt;"&amp;BJ79)+COUNTIF($BJ$10:BJ79,"="&amp;BJ79))</f>
        <v/>
      </c>
      <c r="BG79" t="e">
        <f t="shared" ca="1" si="127"/>
        <v>#NUM!</v>
      </c>
      <c r="BH79" t="str">
        <f t="shared" ca="1" si="128"/>
        <v/>
      </c>
      <c r="BI79" t="str">
        <f t="shared" ca="1" si="129"/>
        <v/>
      </c>
      <c r="BJ79" t="str">
        <f t="shared" ca="1" si="199"/>
        <v/>
      </c>
      <c r="BK79" t="str">
        <f ca="1">Lists!AE74</f>
        <v/>
      </c>
      <c r="BL79" s="264" t="str">
        <f t="shared" ca="1" si="200"/>
        <v/>
      </c>
      <c r="BO79" t="str">
        <f t="shared" ca="1" si="310"/>
        <v/>
      </c>
      <c r="BP79" s="264" t="str">
        <f t="shared" ca="1" si="296"/>
        <v/>
      </c>
      <c r="BQ79" s="265" t="str">
        <f t="shared" ca="1" si="253"/>
        <v/>
      </c>
      <c r="BR79" s="265" t="str">
        <f t="shared" ca="1" si="253"/>
        <v/>
      </c>
      <c r="BS79" s="265" t="str">
        <f t="shared" ca="1" si="253"/>
        <v/>
      </c>
      <c r="BT79" s="265" t="str">
        <f t="shared" ca="1" si="253"/>
        <v/>
      </c>
      <c r="BU79" s="265" t="str">
        <f t="shared" ca="1" si="253"/>
        <v/>
      </c>
      <c r="BV79" s="265" t="str">
        <f t="shared" ca="1" si="253"/>
        <v/>
      </c>
      <c r="BW79" s="266" t="str">
        <f t="shared" ca="1" si="253"/>
        <v/>
      </c>
      <c r="BY79" s="264" t="str">
        <f t="shared" ca="1" si="255"/>
        <v/>
      </c>
      <c r="BZ79" s="265" t="str">
        <f t="shared" ca="1" si="256"/>
        <v/>
      </c>
      <c r="CA79" s="265" t="str">
        <f t="shared" ca="1" si="257"/>
        <v/>
      </c>
      <c r="CB79" s="265" t="str">
        <f t="shared" ca="1" si="258"/>
        <v/>
      </c>
      <c r="CC79" s="265" t="str">
        <f t="shared" ca="1" si="259"/>
        <v/>
      </c>
      <c r="CD79" s="265" t="str">
        <f t="shared" ca="1" si="260"/>
        <v/>
      </c>
      <c r="CE79" s="265" t="str">
        <f t="shared" ca="1" si="261"/>
        <v/>
      </c>
      <c r="CF79" s="266" t="str">
        <f t="shared" ca="1" si="262"/>
        <v/>
      </c>
      <c r="CH79" s="264" t="str">
        <f t="shared" ca="1" si="263"/>
        <v/>
      </c>
      <c r="CI79" s="265" t="str">
        <f t="shared" ca="1" si="264"/>
        <v/>
      </c>
      <c r="CJ79" s="265" t="str">
        <f t="shared" ca="1" si="265"/>
        <v/>
      </c>
      <c r="CK79" s="265" t="str">
        <f t="shared" ca="1" si="266"/>
        <v/>
      </c>
      <c r="CL79" s="265" t="str">
        <f t="shared" ca="1" si="267"/>
        <v/>
      </c>
      <c r="CM79" s="265" t="str">
        <f t="shared" ca="1" si="268"/>
        <v/>
      </c>
      <c r="CN79" s="265" t="str">
        <f t="shared" ca="1" si="269"/>
        <v/>
      </c>
      <c r="CO79" s="266" t="str">
        <f t="shared" ca="1" si="270"/>
        <v/>
      </c>
      <c r="CV79" s="264" t="str">
        <f t="shared" ca="1" si="271"/>
        <v/>
      </c>
      <c r="CW79" s="265" t="str">
        <f t="shared" ca="1" si="272"/>
        <v/>
      </c>
      <c r="CX79" s="265" t="str">
        <f t="shared" ca="1" si="273"/>
        <v/>
      </c>
      <c r="CY79" s="265" t="str">
        <f t="shared" ca="1" si="274"/>
        <v/>
      </c>
      <c r="CZ79" s="265" t="str">
        <f t="shared" ca="1" si="275"/>
        <v/>
      </c>
      <c r="DA79" s="265" t="str">
        <f t="shared" ca="1" si="276"/>
        <v/>
      </c>
      <c r="DB79" s="265" t="str">
        <f t="shared" ca="1" si="277"/>
        <v/>
      </c>
      <c r="DC79" s="266" t="str">
        <f t="shared" ca="1" si="278"/>
        <v/>
      </c>
      <c r="DG79" s="264" t="str">
        <f t="shared" ca="1" si="279"/>
        <v/>
      </c>
      <c r="DH79" s="265" t="str">
        <f t="shared" ca="1" si="280"/>
        <v/>
      </c>
      <c r="DI79" s="265" t="str">
        <f t="shared" ca="1" si="281"/>
        <v/>
      </c>
      <c r="DJ79" s="265" t="str">
        <f t="shared" ca="1" si="282"/>
        <v/>
      </c>
      <c r="DK79" s="265" t="str">
        <f t="shared" ca="1" si="283"/>
        <v/>
      </c>
      <c r="DL79" s="265" t="str">
        <f t="shared" ca="1" si="284"/>
        <v/>
      </c>
      <c r="DM79" s="265" t="str">
        <f t="shared" ca="1" si="285"/>
        <v/>
      </c>
      <c r="DN79" s="266" t="str">
        <f t="shared" ca="1" si="286"/>
        <v/>
      </c>
      <c r="DP79" s="264" t="str">
        <f t="shared" ca="1" si="287"/>
        <v/>
      </c>
      <c r="DQ79" s="265" t="str">
        <f t="shared" ca="1" si="288"/>
        <v/>
      </c>
      <c r="DR79" s="265" t="str">
        <f t="shared" ca="1" si="289"/>
        <v/>
      </c>
      <c r="DS79" s="265" t="str">
        <f t="shared" ca="1" si="290"/>
        <v/>
      </c>
      <c r="DT79" s="265" t="str">
        <f t="shared" ca="1" si="291"/>
        <v/>
      </c>
      <c r="DU79" s="265" t="str">
        <f t="shared" ca="1" si="292"/>
        <v/>
      </c>
      <c r="DV79" s="265" t="str">
        <f t="shared" ca="1" si="293"/>
        <v/>
      </c>
      <c r="DW79" s="266" t="str">
        <f t="shared" ca="1" si="294"/>
        <v/>
      </c>
    </row>
    <row r="80" spans="2:127" hidden="1" outlineLevel="1" x14ac:dyDescent="0.25">
      <c r="B80" t="str">
        <f t="shared" ca="1" si="222"/>
        <v xml:space="preserve">  </v>
      </c>
      <c r="C80" t="str">
        <f t="shared" ca="1" si="254"/>
        <v/>
      </c>
      <c r="F80" t="str">
        <f t="shared" ca="1" si="297"/>
        <v/>
      </c>
      <c r="G80" t="str">
        <f t="shared" ca="1" si="298"/>
        <v/>
      </c>
      <c r="H80" t="str">
        <f t="shared" ca="1" si="299"/>
        <v/>
      </c>
      <c r="I80" t="str">
        <f t="shared" ca="1" si="300"/>
        <v/>
      </c>
      <c r="K80">
        <f t="shared" ca="1" si="223"/>
        <v>0</v>
      </c>
      <c r="M80">
        <f t="shared" ca="1" si="224"/>
        <v>0</v>
      </c>
      <c r="N80">
        <f t="shared" ca="1" si="225"/>
        <v>0</v>
      </c>
      <c r="O80">
        <f t="shared" ca="1" si="226"/>
        <v>0</v>
      </c>
      <c r="P80">
        <f t="shared" ca="1" si="227"/>
        <v>0</v>
      </c>
      <c r="Q80" t="e">
        <f t="shared" ca="1" si="228"/>
        <v>#VALUE!</v>
      </c>
      <c r="R80" t="e">
        <f t="shared" ca="1" si="229"/>
        <v>#VALUE!</v>
      </c>
      <c r="S80" t="e">
        <f t="shared" ca="1" si="230"/>
        <v>#VALUE!</v>
      </c>
      <c r="T80" t="e">
        <f t="shared" ca="1" si="231"/>
        <v>#VALUE!</v>
      </c>
      <c r="V80">
        <f t="shared" ca="1" si="232"/>
        <v>0</v>
      </c>
      <c r="W80" t="str">
        <f t="shared" ca="1" si="233"/>
        <v/>
      </c>
      <c r="X80" t="str">
        <f t="shared" ca="1" si="301"/>
        <v/>
      </c>
      <c r="Y80" t="str">
        <f t="shared" ca="1" si="234"/>
        <v/>
      </c>
      <c r="Z80" t="str">
        <f t="shared" ca="1" si="235"/>
        <v/>
      </c>
      <c r="AA80" t="str">
        <f t="shared" ca="1" si="302"/>
        <v/>
      </c>
      <c r="AB80" t="str">
        <f t="shared" ca="1" si="236"/>
        <v/>
      </c>
      <c r="AC80" t="str">
        <f t="shared" ca="1" si="237"/>
        <v/>
      </c>
      <c r="AD80" t="str">
        <f t="shared" ca="1" si="303"/>
        <v/>
      </c>
      <c r="AE80" t="str">
        <f t="shared" ca="1" si="238"/>
        <v/>
      </c>
      <c r="AF80" t="str">
        <f t="shared" ca="1" si="239"/>
        <v/>
      </c>
      <c r="AG80" t="str">
        <f t="shared" ca="1" si="304"/>
        <v/>
      </c>
      <c r="AH80" t="str">
        <f t="shared" ca="1" si="240"/>
        <v/>
      </c>
      <c r="AI80" t="str">
        <f t="shared" ca="1" si="241"/>
        <v/>
      </c>
      <c r="AJ80" t="str">
        <f t="shared" ca="1" si="305"/>
        <v/>
      </c>
      <c r="AK80" t="str">
        <f t="shared" ca="1" si="242"/>
        <v/>
      </c>
      <c r="AL80" t="str">
        <f t="shared" ca="1" si="243"/>
        <v/>
      </c>
      <c r="AM80" t="str">
        <f t="shared" ca="1" si="306"/>
        <v/>
      </c>
      <c r="AN80" t="str">
        <f t="shared" ca="1" si="244"/>
        <v/>
      </c>
      <c r="AO80" t="str">
        <f t="shared" ca="1" si="245"/>
        <v/>
      </c>
      <c r="AP80" t="str">
        <f t="shared" ca="1" si="307"/>
        <v/>
      </c>
      <c r="AQ80" t="str">
        <f t="shared" ca="1" si="246"/>
        <v/>
      </c>
      <c r="AR80" t="str">
        <f t="shared" ca="1" si="247"/>
        <v/>
      </c>
      <c r="AS80" t="str">
        <f t="shared" ca="1" si="308"/>
        <v/>
      </c>
      <c r="AT80" t="str">
        <f t="shared" ca="1" si="248"/>
        <v/>
      </c>
      <c r="AU80" t="str">
        <f t="shared" ca="1" si="309"/>
        <v/>
      </c>
      <c r="AV80">
        <f t="shared" ca="1" si="295"/>
        <v>0</v>
      </c>
      <c r="AW80">
        <f t="shared" ca="1" si="249"/>
        <v>0</v>
      </c>
      <c r="AX80">
        <f t="shared" ca="1" si="250"/>
        <v>0</v>
      </c>
      <c r="AY80">
        <f t="shared" ca="1" si="251"/>
        <v>0</v>
      </c>
      <c r="AZ80">
        <f t="shared" ca="1" si="252"/>
        <v>0</v>
      </c>
      <c r="BC80" t="str">
        <f ca="1">IF(BD80="","",COUNTIF($BD$10:BD80,BD80))</f>
        <v/>
      </c>
      <c r="BD80" t="str">
        <f t="shared" ca="1" si="126"/>
        <v/>
      </c>
      <c r="BE80" t="str">
        <f t="shared" ref="BE80:BE99" ca="1" si="311">IF(ISERROR(LEFT(OFFSET(списокН,BL80-1,-2),2)),"",LEFT(OFFSET(списокН,BL80-1,-2),2))</f>
        <v/>
      </c>
      <c r="BF80" t="str">
        <f ca="1">IF(BK80="","",COUNTIF($BJ$10:$BJ$99,"&lt;"&amp;BJ80)+COUNTIF($BJ$10:BJ80,"="&amp;BJ80))</f>
        <v/>
      </c>
      <c r="BG80" t="e">
        <f t="shared" ca="1" si="127"/>
        <v>#NUM!</v>
      </c>
      <c r="BH80" t="str">
        <f t="shared" ca="1" si="128"/>
        <v/>
      </c>
      <c r="BI80" t="str">
        <f t="shared" ca="1" si="129"/>
        <v/>
      </c>
      <c r="BJ80" t="str">
        <f t="shared" ref="BJ80:BJ99" ca="1" si="312">IF(ISERROR(SEARCH("ВК  / *",OFFSET(списокН,BL80-1,-2))),IF(BK80="","",2),3)</f>
        <v/>
      </c>
      <c r="BK80" t="str">
        <f ca="1">Lists!AE75</f>
        <v/>
      </c>
      <c r="BL80" s="264" t="str">
        <f t="shared" ref="BL80:BL99" ca="1" si="313">IF(BK80="","",MATCH(BK80,список,0))</f>
        <v/>
      </c>
      <c r="BO80" t="str">
        <f t="shared" ca="1" si="310"/>
        <v/>
      </c>
      <c r="BP80" s="264" t="str">
        <f t="shared" ca="1" si="296"/>
        <v/>
      </c>
      <c r="BQ80" s="265" t="str">
        <f t="shared" ca="1" si="253"/>
        <v/>
      </c>
      <c r="BR80" s="265" t="str">
        <f t="shared" ca="1" si="253"/>
        <v/>
      </c>
      <c r="BS80" s="265" t="str">
        <f t="shared" ca="1" si="253"/>
        <v/>
      </c>
      <c r="BT80" s="265" t="str">
        <f t="shared" ca="1" si="253"/>
        <v/>
      </c>
      <c r="BU80" s="265" t="str">
        <f t="shared" ca="1" si="253"/>
        <v/>
      </c>
      <c r="BV80" s="265" t="str">
        <f t="shared" ca="1" si="253"/>
        <v/>
      </c>
      <c r="BW80" s="266" t="str">
        <f t="shared" ca="1" si="253"/>
        <v/>
      </c>
      <c r="BY80" s="264" t="str">
        <f t="shared" ca="1" si="255"/>
        <v/>
      </c>
      <c r="BZ80" s="265" t="str">
        <f t="shared" ca="1" si="256"/>
        <v/>
      </c>
      <c r="CA80" s="265" t="str">
        <f t="shared" ca="1" si="257"/>
        <v/>
      </c>
      <c r="CB80" s="265" t="str">
        <f t="shared" ca="1" si="258"/>
        <v/>
      </c>
      <c r="CC80" s="265" t="str">
        <f t="shared" ca="1" si="259"/>
        <v/>
      </c>
      <c r="CD80" s="265" t="str">
        <f t="shared" ca="1" si="260"/>
        <v/>
      </c>
      <c r="CE80" s="265" t="str">
        <f t="shared" ca="1" si="261"/>
        <v/>
      </c>
      <c r="CF80" s="266" t="str">
        <f t="shared" ca="1" si="262"/>
        <v/>
      </c>
      <c r="CH80" s="264" t="str">
        <f t="shared" ca="1" si="263"/>
        <v/>
      </c>
      <c r="CI80" s="265" t="str">
        <f t="shared" ca="1" si="264"/>
        <v/>
      </c>
      <c r="CJ80" s="265" t="str">
        <f t="shared" ca="1" si="265"/>
        <v/>
      </c>
      <c r="CK80" s="265" t="str">
        <f t="shared" ca="1" si="266"/>
        <v/>
      </c>
      <c r="CL80" s="265" t="str">
        <f t="shared" ca="1" si="267"/>
        <v/>
      </c>
      <c r="CM80" s="265" t="str">
        <f t="shared" ca="1" si="268"/>
        <v/>
      </c>
      <c r="CN80" s="265" t="str">
        <f t="shared" ca="1" si="269"/>
        <v/>
      </c>
      <c r="CO80" s="266" t="str">
        <f t="shared" ca="1" si="270"/>
        <v/>
      </c>
      <c r="CV80" s="264" t="str">
        <f t="shared" ca="1" si="271"/>
        <v/>
      </c>
      <c r="CW80" s="265" t="str">
        <f t="shared" ca="1" si="272"/>
        <v/>
      </c>
      <c r="CX80" s="265" t="str">
        <f t="shared" ca="1" si="273"/>
        <v/>
      </c>
      <c r="CY80" s="265" t="str">
        <f t="shared" ca="1" si="274"/>
        <v/>
      </c>
      <c r="CZ80" s="265" t="str">
        <f t="shared" ca="1" si="275"/>
        <v/>
      </c>
      <c r="DA80" s="265" t="str">
        <f t="shared" ca="1" si="276"/>
        <v/>
      </c>
      <c r="DB80" s="265" t="str">
        <f t="shared" ca="1" si="277"/>
        <v/>
      </c>
      <c r="DC80" s="266" t="str">
        <f t="shared" ca="1" si="278"/>
        <v/>
      </c>
      <c r="DG80" s="264" t="str">
        <f t="shared" ca="1" si="279"/>
        <v/>
      </c>
      <c r="DH80" s="265" t="str">
        <f t="shared" ca="1" si="280"/>
        <v/>
      </c>
      <c r="DI80" s="265" t="str">
        <f t="shared" ca="1" si="281"/>
        <v/>
      </c>
      <c r="DJ80" s="265" t="str">
        <f t="shared" ca="1" si="282"/>
        <v/>
      </c>
      <c r="DK80" s="265" t="str">
        <f t="shared" ca="1" si="283"/>
        <v/>
      </c>
      <c r="DL80" s="265" t="str">
        <f t="shared" ca="1" si="284"/>
        <v/>
      </c>
      <c r="DM80" s="265" t="str">
        <f t="shared" ca="1" si="285"/>
        <v/>
      </c>
      <c r="DN80" s="266" t="str">
        <f t="shared" ca="1" si="286"/>
        <v/>
      </c>
      <c r="DP80" s="264" t="str">
        <f t="shared" ca="1" si="287"/>
        <v/>
      </c>
      <c r="DQ80" s="265" t="str">
        <f t="shared" ca="1" si="288"/>
        <v/>
      </c>
      <c r="DR80" s="265" t="str">
        <f t="shared" ca="1" si="289"/>
        <v/>
      </c>
      <c r="DS80" s="265" t="str">
        <f t="shared" ca="1" si="290"/>
        <v/>
      </c>
      <c r="DT80" s="265" t="str">
        <f t="shared" ca="1" si="291"/>
        <v/>
      </c>
      <c r="DU80" s="265" t="str">
        <f t="shared" ca="1" si="292"/>
        <v/>
      </c>
      <c r="DV80" s="265" t="str">
        <f t="shared" ca="1" si="293"/>
        <v/>
      </c>
      <c r="DW80" s="266" t="str">
        <f t="shared" ca="1" si="294"/>
        <v/>
      </c>
    </row>
    <row r="81" spans="2:127" hidden="1" outlineLevel="1" x14ac:dyDescent="0.25">
      <c r="B81" t="str">
        <f t="shared" ca="1" si="222"/>
        <v xml:space="preserve">  </v>
      </c>
      <c r="C81" t="str">
        <f t="shared" ca="1" si="254"/>
        <v/>
      </c>
      <c r="F81" t="str">
        <f t="shared" ca="1" si="297"/>
        <v/>
      </c>
      <c r="G81" t="str">
        <f t="shared" ca="1" si="298"/>
        <v/>
      </c>
      <c r="H81" t="str">
        <f t="shared" ca="1" si="299"/>
        <v/>
      </c>
      <c r="I81" t="str">
        <f t="shared" ca="1" si="300"/>
        <v/>
      </c>
      <c r="K81">
        <f t="shared" ca="1" si="223"/>
        <v>0</v>
      </c>
      <c r="M81">
        <f t="shared" ca="1" si="224"/>
        <v>0</v>
      </c>
      <c r="N81">
        <f t="shared" ca="1" si="225"/>
        <v>0</v>
      </c>
      <c r="O81">
        <f t="shared" ca="1" si="226"/>
        <v>0</v>
      </c>
      <c r="P81">
        <f t="shared" ca="1" si="227"/>
        <v>0</v>
      </c>
      <c r="Q81" t="e">
        <f t="shared" ca="1" si="228"/>
        <v>#VALUE!</v>
      </c>
      <c r="R81" t="e">
        <f t="shared" ca="1" si="229"/>
        <v>#VALUE!</v>
      </c>
      <c r="S81" t="e">
        <f t="shared" ca="1" si="230"/>
        <v>#VALUE!</v>
      </c>
      <c r="T81" t="e">
        <f t="shared" ca="1" si="231"/>
        <v>#VALUE!</v>
      </c>
      <c r="V81">
        <f t="shared" ca="1" si="232"/>
        <v>0</v>
      </c>
      <c r="W81" t="str">
        <f t="shared" ca="1" si="233"/>
        <v/>
      </c>
      <c r="X81" t="str">
        <f t="shared" ca="1" si="301"/>
        <v/>
      </c>
      <c r="Y81" t="str">
        <f t="shared" ca="1" si="234"/>
        <v/>
      </c>
      <c r="Z81" t="str">
        <f t="shared" ca="1" si="235"/>
        <v/>
      </c>
      <c r="AA81" t="str">
        <f t="shared" ca="1" si="302"/>
        <v/>
      </c>
      <c r="AB81" t="str">
        <f t="shared" ca="1" si="236"/>
        <v/>
      </c>
      <c r="AC81" t="str">
        <f t="shared" ca="1" si="237"/>
        <v/>
      </c>
      <c r="AD81" t="str">
        <f t="shared" ca="1" si="303"/>
        <v/>
      </c>
      <c r="AE81" t="str">
        <f t="shared" ca="1" si="238"/>
        <v/>
      </c>
      <c r="AF81" t="str">
        <f t="shared" ca="1" si="239"/>
        <v/>
      </c>
      <c r="AG81" t="str">
        <f t="shared" ca="1" si="304"/>
        <v/>
      </c>
      <c r="AH81" t="str">
        <f t="shared" ca="1" si="240"/>
        <v/>
      </c>
      <c r="AI81" t="str">
        <f t="shared" ca="1" si="241"/>
        <v/>
      </c>
      <c r="AJ81" t="str">
        <f t="shared" ca="1" si="305"/>
        <v/>
      </c>
      <c r="AK81" t="str">
        <f t="shared" ca="1" si="242"/>
        <v/>
      </c>
      <c r="AL81" t="str">
        <f t="shared" ca="1" si="243"/>
        <v/>
      </c>
      <c r="AM81" t="str">
        <f t="shared" ca="1" si="306"/>
        <v/>
      </c>
      <c r="AN81" t="str">
        <f t="shared" ca="1" si="244"/>
        <v/>
      </c>
      <c r="AO81" t="str">
        <f t="shared" ca="1" si="245"/>
        <v/>
      </c>
      <c r="AP81" t="str">
        <f t="shared" ca="1" si="307"/>
        <v/>
      </c>
      <c r="AQ81" t="str">
        <f t="shared" ca="1" si="246"/>
        <v/>
      </c>
      <c r="AR81" t="str">
        <f t="shared" ca="1" si="247"/>
        <v/>
      </c>
      <c r="AS81" t="str">
        <f t="shared" ca="1" si="308"/>
        <v/>
      </c>
      <c r="AT81" t="str">
        <f t="shared" ca="1" si="248"/>
        <v/>
      </c>
      <c r="AU81" t="str">
        <f t="shared" ca="1" si="309"/>
        <v/>
      </c>
      <c r="AV81">
        <f t="shared" ca="1" si="295"/>
        <v>0</v>
      </c>
      <c r="AW81">
        <f t="shared" ca="1" si="249"/>
        <v>0</v>
      </c>
      <c r="AX81">
        <f t="shared" ca="1" si="250"/>
        <v>0</v>
      </c>
      <c r="AY81">
        <f t="shared" ca="1" si="251"/>
        <v>0</v>
      </c>
      <c r="AZ81">
        <f t="shared" ca="1" si="252"/>
        <v>0</v>
      </c>
      <c r="BC81" t="str">
        <f ca="1">IF(BD81="","",COUNTIF($BD$10:BD81,BD81))</f>
        <v/>
      </c>
      <c r="BD81" t="str">
        <f t="shared" ref="BD81:BD99" ca="1" si="314">IF(BH81="","",INDEX(BE:BE,MATCH(BH81,BF:BF,0)))</f>
        <v/>
      </c>
      <c r="BE81" t="str">
        <f t="shared" ca="1" si="311"/>
        <v/>
      </c>
      <c r="BF81" t="str">
        <f ca="1">IF(BK81="","",COUNTIF($BJ$10:$BJ$99,"&lt;"&amp;BJ81)+COUNTIF($BJ$10:BJ81,"="&amp;BJ81))</f>
        <v/>
      </c>
      <c r="BG81" t="e">
        <f t="shared" ref="BG81:BG99" ca="1" si="315">SMALL($BF$10:$BF$99,ROW(BF80)-9)</f>
        <v>#NUM!</v>
      </c>
      <c r="BH81" t="str">
        <f t="shared" ref="BH81:BH99" ca="1" si="316">IF(ISERROR(BG81),"",BG81)</f>
        <v/>
      </c>
      <c r="BI81" t="str">
        <f t="shared" ref="BI81:BI99" ca="1" si="317">IF(BH81="","",INDEX(BK:BK,MATCH(BH81,BF:BF,0)))</f>
        <v/>
      </c>
      <c r="BJ81" t="str">
        <f t="shared" ca="1" si="312"/>
        <v/>
      </c>
      <c r="BK81" t="str">
        <f ca="1">Lists!AE76</f>
        <v/>
      </c>
      <c r="BL81" s="264" t="str">
        <f t="shared" ca="1" si="313"/>
        <v/>
      </c>
      <c r="BO81" t="str">
        <f t="shared" ca="1" si="310"/>
        <v/>
      </c>
      <c r="BP81" s="264" t="str">
        <f t="shared" ca="1" si="296"/>
        <v/>
      </c>
      <c r="BQ81" s="265" t="str">
        <f t="shared" ca="1" si="253"/>
        <v/>
      </c>
      <c r="BR81" s="265" t="str">
        <f t="shared" ca="1" si="253"/>
        <v/>
      </c>
      <c r="BS81" s="265" t="str">
        <f t="shared" ca="1" si="253"/>
        <v/>
      </c>
      <c r="BT81" s="265" t="str">
        <f t="shared" ca="1" si="253"/>
        <v/>
      </c>
      <c r="BU81" s="265" t="str">
        <f t="shared" ca="1" si="253"/>
        <v/>
      </c>
      <c r="BV81" s="265" t="str">
        <f t="shared" ca="1" si="253"/>
        <v/>
      </c>
      <c r="BW81" s="266" t="str">
        <f t="shared" ca="1" si="253"/>
        <v/>
      </c>
      <c r="BY81" s="264" t="str">
        <f t="shared" ca="1" si="255"/>
        <v/>
      </c>
      <c r="BZ81" s="265" t="str">
        <f t="shared" ca="1" si="256"/>
        <v/>
      </c>
      <c r="CA81" s="265" t="str">
        <f t="shared" ca="1" si="257"/>
        <v/>
      </c>
      <c r="CB81" s="265" t="str">
        <f t="shared" ca="1" si="258"/>
        <v/>
      </c>
      <c r="CC81" s="265" t="str">
        <f t="shared" ca="1" si="259"/>
        <v/>
      </c>
      <c r="CD81" s="265" t="str">
        <f t="shared" ca="1" si="260"/>
        <v/>
      </c>
      <c r="CE81" s="265" t="str">
        <f t="shared" ca="1" si="261"/>
        <v/>
      </c>
      <c r="CF81" s="266" t="str">
        <f t="shared" ca="1" si="262"/>
        <v/>
      </c>
      <c r="CH81" s="264" t="str">
        <f t="shared" ca="1" si="263"/>
        <v/>
      </c>
      <c r="CI81" s="265" t="str">
        <f t="shared" ca="1" si="264"/>
        <v/>
      </c>
      <c r="CJ81" s="265" t="str">
        <f t="shared" ca="1" si="265"/>
        <v/>
      </c>
      <c r="CK81" s="265" t="str">
        <f t="shared" ca="1" si="266"/>
        <v/>
      </c>
      <c r="CL81" s="265" t="str">
        <f t="shared" ca="1" si="267"/>
        <v/>
      </c>
      <c r="CM81" s="265" t="str">
        <f t="shared" ca="1" si="268"/>
        <v/>
      </c>
      <c r="CN81" s="265" t="str">
        <f t="shared" ca="1" si="269"/>
        <v/>
      </c>
      <c r="CO81" s="266" t="str">
        <f t="shared" ca="1" si="270"/>
        <v/>
      </c>
      <c r="CV81" s="264" t="str">
        <f t="shared" ca="1" si="271"/>
        <v/>
      </c>
      <c r="CW81" s="265" t="str">
        <f t="shared" ca="1" si="272"/>
        <v/>
      </c>
      <c r="CX81" s="265" t="str">
        <f t="shared" ca="1" si="273"/>
        <v/>
      </c>
      <c r="CY81" s="265" t="str">
        <f t="shared" ca="1" si="274"/>
        <v/>
      </c>
      <c r="CZ81" s="265" t="str">
        <f t="shared" ca="1" si="275"/>
        <v/>
      </c>
      <c r="DA81" s="265" t="str">
        <f t="shared" ca="1" si="276"/>
        <v/>
      </c>
      <c r="DB81" s="265" t="str">
        <f t="shared" ca="1" si="277"/>
        <v/>
      </c>
      <c r="DC81" s="266" t="str">
        <f t="shared" ca="1" si="278"/>
        <v/>
      </c>
      <c r="DG81" s="264" t="str">
        <f t="shared" ca="1" si="279"/>
        <v/>
      </c>
      <c r="DH81" s="265" t="str">
        <f t="shared" ca="1" si="280"/>
        <v/>
      </c>
      <c r="DI81" s="265" t="str">
        <f t="shared" ca="1" si="281"/>
        <v/>
      </c>
      <c r="DJ81" s="265" t="str">
        <f t="shared" ca="1" si="282"/>
        <v/>
      </c>
      <c r="DK81" s="265" t="str">
        <f t="shared" ca="1" si="283"/>
        <v/>
      </c>
      <c r="DL81" s="265" t="str">
        <f t="shared" ca="1" si="284"/>
        <v/>
      </c>
      <c r="DM81" s="265" t="str">
        <f t="shared" ca="1" si="285"/>
        <v/>
      </c>
      <c r="DN81" s="266" t="str">
        <f t="shared" ca="1" si="286"/>
        <v/>
      </c>
      <c r="DP81" s="264" t="str">
        <f t="shared" ca="1" si="287"/>
        <v/>
      </c>
      <c r="DQ81" s="265" t="str">
        <f t="shared" ca="1" si="288"/>
        <v/>
      </c>
      <c r="DR81" s="265" t="str">
        <f t="shared" ca="1" si="289"/>
        <v/>
      </c>
      <c r="DS81" s="265" t="str">
        <f t="shared" ca="1" si="290"/>
        <v/>
      </c>
      <c r="DT81" s="265" t="str">
        <f t="shared" ca="1" si="291"/>
        <v/>
      </c>
      <c r="DU81" s="265" t="str">
        <f t="shared" ca="1" si="292"/>
        <v/>
      </c>
      <c r="DV81" s="265" t="str">
        <f t="shared" ca="1" si="293"/>
        <v/>
      </c>
      <c r="DW81" s="266" t="str">
        <f t="shared" ca="1" si="294"/>
        <v/>
      </c>
    </row>
    <row r="82" spans="2:127" hidden="1" outlineLevel="1" x14ac:dyDescent="0.25">
      <c r="B82" t="str">
        <f t="shared" ca="1" si="222"/>
        <v xml:space="preserve">  </v>
      </c>
      <c r="C82" t="str">
        <f t="shared" ca="1" si="254"/>
        <v/>
      </c>
      <c r="F82" t="str">
        <f t="shared" ca="1" si="297"/>
        <v/>
      </c>
      <c r="G82" t="str">
        <f t="shared" ca="1" si="298"/>
        <v/>
      </c>
      <c r="H82" t="str">
        <f t="shared" ca="1" si="299"/>
        <v/>
      </c>
      <c r="I82" t="str">
        <f t="shared" ca="1" si="300"/>
        <v/>
      </c>
      <c r="K82">
        <f t="shared" ca="1" si="223"/>
        <v>0</v>
      </c>
      <c r="M82">
        <f t="shared" ca="1" si="224"/>
        <v>0</v>
      </c>
      <c r="N82">
        <f t="shared" ca="1" si="225"/>
        <v>0</v>
      </c>
      <c r="O82">
        <f t="shared" ca="1" si="226"/>
        <v>0</v>
      </c>
      <c r="P82">
        <f t="shared" ca="1" si="227"/>
        <v>0</v>
      </c>
      <c r="Q82" t="e">
        <f t="shared" ca="1" si="228"/>
        <v>#VALUE!</v>
      </c>
      <c r="R82" t="e">
        <f t="shared" ca="1" si="229"/>
        <v>#VALUE!</v>
      </c>
      <c r="S82" t="e">
        <f t="shared" ca="1" si="230"/>
        <v>#VALUE!</v>
      </c>
      <c r="T82" t="e">
        <f t="shared" ca="1" si="231"/>
        <v>#VALUE!</v>
      </c>
      <c r="V82">
        <f t="shared" ca="1" si="232"/>
        <v>0</v>
      </c>
      <c r="W82" t="str">
        <f t="shared" ca="1" si="233"/>
        <v/>
      </c>
      <c r="X82" t="str">
        <f t="shared" ca="1" si="301"/>
        <v/>
      </c>
      <c r="Y82" t="str">
        <f t="shared" ca="1" si="234"/>
        <v/>
      </c>
      <c r="Z82" t="str">
        <f t="shared" ca="1" si="235"/>
        <v/>
      </c>
      <c r="AA82" t="str">
        <f t="shared" ca="1" si="302"/>
        <v/>
      </c>
      <c r="AB82" t="str">
        <f t="shared" ca="1" si="236"/>
        <v/>
      </c>
      <c r="AC82" t="str">
        <f t="shared" ca="1" si="237"/>
        <v/>
      </c>
      <c r="AD82" t="str">
        <f t="shared" ca="1" si="303"/>
        <v/>
      </c>
      <c r="AE82" t="str">
        <f t="shared" ca="1" si="238"/>
        <v/>
      </c>
      <c r="AF82" t="str">
        <f t="shared" ca="1" si="239"/>
        <v/>
      </c>
      <c r="AG82" t="str">
        <f t="shared" ca="1" si="304"/>
        <v/>
      </c>
      <c r="AH82" t="str">
        <f t="shared" ca="1" si="240"/>
        <v/>
      </c>
      <c r="AI82" t="str">
        <f t="shared" ca="1" si="241"/>
        <v/>
      </c>
      <c r="AJ82" t="str">
        <f t="shared" ca="1" si="305"/>
        <v/>
      </c>
      <c r="AK82" t="str">
        <f t="shared" ca="1" si="242"/>
        <v/>
      </c>
      <c r="AL82" t="str">
        <f t="shared" ca="1" si="243"/>
        <v/>
      </c>
      <c r="AM82" t="str">
        <f t="shared" ca="1" si="306"/>
        <v/>
      </c>
      <c r="AN82" t="str">
        <f t="shared" ca="1" si="244"/>
        <v/>
      </c>
      <c r="AO82" t="str">
        <f t="shared" ca="1" si="245"/>
        <v/>
      </c>
      <c r="AP82" t="str">
        <f t="shared" ca="1" si="307"/>
        <v/>
      </c>
      <c r="AQ82" t="str">
        <f t="shared" ca="1" si="246"/>
        <v/>
      </c>
      <c r="AR82" t="str">
        <f t="shared" ca="1" si="247"/>
        <v/>
      </c>
      <c r="AS82" t="str">
        <f t="shared" ca="1" si="308"/>
        <v/>
      </c>
      <c r="AT82" t="str">
        <f t="shared" ca="1" si="248"/>
        <v/>
      </c>
      <c r="AU82" t="str">
        <f t="shared" ca="1" si="309"/>
        <v/>
      </c>
      <c r="AV82">
        <f t="shared" ca="1" si="295"/>
        <v>0</v>
      </c>
      <c r="AW82">
        <f t="shared" ca="1" si="249"/>
        <v>0</v>
      </c>
      <c r="AX82">
        <f t="shared" ca="1" si="250"/>
        <v>0</v>
      </c>
      <c r="AY82">
        <f t="shared" ca="1" si="251"/>
        <v>0</v>
      </c>
      <c r="AZ82">
        <f t="shared" ca="1" si="252"/>
        <v>0</v>
      </c>
      <c r="BC82" t="str">
        <f ca="1">IF(BD82="","",COUNTIF($BD$10:BD82,BD82))</f>
        <v/>
      </c>
      <c r="BD82" t="str">
        <f t="shared" ca="1" si="314"/>
        <v/>
      </c>
      <c r="BE82" t="str">
        <f t="shared" ca="1" si="311"/>
        <v/>
      </c>
      <c r="BF82" t="str">
        <f ca="1">IF(BK82="","",COUNTIF($BJ$10:$BJ$99,"&lt;"&amp;BJ82)+COUNTIF($BJ$10:BJ82,"="&amp;BJ82))</f>
        <v/>
      </c>
      <c r="BG82" t="e">
        <f t="shared" ca="1" si="315"/>
        <v>#NUM!</v>
      </c>
      <c r="BH82" t="str">
        <f t="shared" ca="1" si="316"/>
        <v/>
      </c>
      <c r="BI82" t="str">
        <f t="shared" ca="1" si="317"/>
        <v/>
      </c>
      <c r="BJ82" t="str">
        <f t="shared" ca="1" si="312"/>
        <v/>
      </c>
      <c r="BK82" t="str">
        <f ca="1">Lists!AE77</f>
        <v/>
      </c>
      <c r="BL82" s="264" t="str">
        <f t="shared" ca="1" si="313"/>
        <v/>
      </c>
      <c r="BO82" t="str">
        <f t="shared" ca="1" si="310"/>
        <v/>
      </c>
      <c r="BP82" s="264" t="str">
        <f t="shared" ca="1" si="296"/>
        <v/>
      </c>
      <c r="BQ82" s="265" t="str">
        <f t="shared" ref="BQ82:BW91" ca="1" si="318">IF($BO82&gt;0,IF(ISERROR(MATCH($BI82,OFFSET(списокН,BP82,,99-$BO82),0)+BP82),"",MATCH($BI82,OFFSET(списокН,BP82,,99-$BO82),0)+BP82))</f>
        <v/>
      </c>
      <c r="BR82" s="265" t="str">
        <f t="shared" ca="1" si="318"/>
        <v/>
      </c>
      <c r="BS82" s="265" t="str">
        <f t="shared" ca="1" si="318"/>
        <v/>
      </c>
      <c r="BT82" s="265" t="str">
        <f t="shared" ca="1" si="318"/>
        <v/>
      </c>
      <c r="BU82" s="265" t="str">
        <f t="shared" ca="1" si="318"/>
        <v/>
      </c>
      <c r="BV82" s="265" t="str">
        <f t="shared" ca="1" si="318"/>
        <v/>
      </c>
      <c r="BW82" s="266" t="str">
        <f t="shared" ca="1" si="318"/>
        <v/>
      </c>
      <c r="BY82" s="264" t="str">
        <f t="shared" ca="1" si="255"/>
        <v/>
      </c>
      <c r="BZ82" s="265" t="str">
        <f t="shared" ca="1" si="256"/>
        <v/>
      </c>
      <c r="CA82" s="265" t="str">
        <f t="shared" ca="1" si="257"/>
        <v/>
      </c>
      <c r="CB82" s="265" t="str">
        <f t="shared" ca="1" si="258"/>
        <v/>
      </c>
      <c r="CC82" s="265" t="str">
        <f t="shared" ca="1" si="259"/>
        <v/>
      </c>
      <c r="CD82" s="265" t="str">
        <f t="shared" ca="1" si="260"/>
        <v/>
      </c>
      <c r="CE82" s="265" t="str">
        <f t="shared" ca="1" si="261"/>
        <v/>
      </c>
      <c r="CF82" s="266" t="str">
        <f t="shared" ca="1" si="262"/>
        <v/>
      </c>
      <c r="CH82" s="264" t="str">
        <f t="shared" ca="1" si="263"/>
        <v/>
      </c>
      <c r="CI82" s="265" t="str">
        <f t="shared" ca="1" si="264"/>
        <v/>
      </c>
      <c r="CJ82" s="265" t="str">
        <f t="shared" ca="1" si="265"/>
        <v/>
      </c>
      <c r="CK82" s="265" t="str">
        <f t="shared" ca="1" si="266"/>
        <v/>
      </c>
      <c r="CL82" s="265" t="str">
        <f t="shared" ca="1" si="267"/>
        <v/>
      </c>
      <c r="CM82" s="265" t="str">
        <f t="shared" ca="1" si="268"/>
        <v/>
      </c>
      <c r="CN82" s="265" t="str">
        <f t="shared" ca="1" si="269"/>
        <v/>
      </c>
      <c r="CO82" s="266" t="str">
        <f t="shared" ca="1" si="270"/>
        <v/>
      </c>
      <c r="CV82" s="264" t="str">
        <f t="shared" ca="1" si="271"/>
        <v/>
      </c>
      <c r="CW82" s="265" t="str">
        <f t="shared" ca="1" si="272"/>
        <v/>
      </c>
      <c r="CX82" s="265" t="str">
        <f t="shared" ca="1" si="273"/>
        <v/>
      </c>
      <c r="CY82" s="265" t="str">
        <f t="shared" ca="1" si="274"/>
        <v/>
      </c>
      <c r="CZ82" s="265" t="str">
        <f t="shared" ca="1" si="275"/>
        <v/>
      </c>
      <c r="DA82" s="265" t="str">
        <f t="shared" ca="1" si="276"/>
        <v/>
      </c>
      <c r="DB82" s="265" t="str">
        <f t="shared" ca="1" si="277"/>
        <v/>
      </c>
      <c r="DC82" s="266" t="str">
        <f t="shared" ca="1" si="278"/>
        <v/>
      </c>
      <c r="DG82" s="264" t="str">
        <f t="shared" ca="1" si="279"/>
        <v/>
      </c>
      <c r="DH82" s="265" t="str">
        <f t="shared" ca="1" si="280"/>
        <v/>
      </c>
      <c r="DI82" s="265" t="str">
        <f t="shared" ca="1" si="281"/>
        <v/>
      </c>
      <c r="DJ82" s="265" t="str">
        <f t="shared" ca="1" si="282"/>
        <v/>
      </c>
      <c r="DK82" s="265" t="str">
        <f t="shared" ca="1" si="283"/>
        <v/>
      </c>
      <c r="DL82" s="265" t="str">
        <f t="shared" ca="1" si="284"/>
        <v/>
      </c>
      <c r="DM82" s="265" t="str">
        <f t="shared" ca="1" si="285"/>
        <v/>
      </c>
      <c r="DN82" s="266" t="str">
        <f t="shared" ca="1" si="286"/>
        <v/>
      </c>
      <c r="DP82" s="264" t="str">
        <f t="shared" ca="1" si="287"/>
        <v/>
      </c>
      <c r="DQ82" s="265" t="str">
        <f t="shared" ca="1" si="288"/>
        <v/>
      </c>
      <c r="DR82" s="265" t="str">
        <f t="shared" ca="1" si="289"/>
        <v/>
      </c>
      <c r="DS82" s="265" t="str">
        <f t="shared" ca="1" si="290"/>
        <v/>
      </c>
      <c r="DT82" s="265" t="str">
        <f t="shared" ca="1" si="291"/>
        <v/>
      </c>
      <c r="DU82" s="265" t="str">
        <f t="shared" ca="1" si="292"/>
        <v/>
      </c>
      <c r="DV82" s="265" t="str">
        <f t="shared" ca="1" si="293"/>
        <v/>
      </c>
      <c r="DW82" s="266" t="str">
        <f t="shared" ca="1" si="294"/>
        <v/>
      </c>
    </row>
    <row r="83" spans="2:127" hidden="1" outlineLevel="1" x14ac:dyDescent="0.25">
      <c r="B83" t="str">
        <f t="shared" ca="1" si="222"/>
        <v xml:space="preserve">  </v>
      </c>
      <c r="C83" t="str">
        <f t="shared" ca="1" si="254"/>
        <v/>
      </c>
      <c r="F83" t="str">
        <f t="shared" ca="1" si="297"/>
        <v/>
      </c>
      <c r="G83" t="str">
        <f t="shared" ca="1" si="298"/>
        <v/>
      </c>
      <c r="H83" t="str">
        <f t="shared" ca="1" si="299"/>
        <v/>
      </c>
      <c r="I83" t="str">
        <f t="shared" ca="1" si="300"/>
        <v/>
      </c>
      <c r="K83">
        <f t="shared" ca="1" si="223"/>
        <v>0</v>
      </c>
      <c r="M83">
        <f t="shared" ca="1" si="224"/>
        <v>0</v>
      </c>
      <c r="N83">
        <f t="shared" ca="1" si="225"/>
        <v>0</v>
      </c>
      <c r="O83">
        <f t="shared" ca="1" si="226"/>
        <v>0</v>
      </c>
      <c r="P83">
        <f t="shared" ca="1" si="227"/>
        <v>0</v>
      </c>
      <c r="Q83" t="e">
        <f t="shared" ca="1" si="228"/>
        <v>#VALUE!</v>
      </c>
      <c r="R83" t="e">
        <f t="shared" ca="1" si="229"/>
        <v>#VALUE!</v>
      </c>
      <c r="S83" t="e">
        <f t="shared" ca="1" si="230"/>
        <v>#VALUE!</v>
      </c>
      <c r="T83" t="e">
        <f t="shared" ca="1" si="231"/>
        <v>#VALUE!</v>
      </c>
      <c r="V83">
        <f t="shared" ca="1" si="232"/>
        <v>0</v>
      </c>
      <c r="W83" t="str">
        <f t="shared" ca="1" si="233"/>
        <v/>
      </c>
      <c r="X83" t="str">
        <f t="shared" ca="1" si="301"/>
        <v/>
      </c>
      <c r="Y83" t="str">
        <f t="shared" ca="1" si="234"/>
        <v/>
      </c>
      <c r="Z83" t="str">
        <f t="shared" ca="1" si="235"/>
        <v/>
      </c>
      <c r="AA83" t="str">
        <f t="shared" ca="1" si="302"/>
        <v/>
      </c>
      <c r="AB83" t="str">
        <f t="shared" ca="1" si="236"/>
        <v/>
      </c>
      <c r="AC83" t="str">
        <f t="shared" ca="1" si="237"/>
        <v/>
      </c>
      <c r="AD83" t="str">
        <f t="shared" ca="1" si="303"/>
        <v/>
      </c>
      <c r="AE83" t="str">
        <f t="shared" ca="1" si="238"/>
        <v/>
      </c>
      <c r="AF83" t="str">
        <f t="shared" ca="1" si="239"/>
        <v/>
      </c>
      <c r="AG83" t="str">
        <f t="shared" ca="1" si="304"/>
        <v/>
      </c>
      <c r="AH83" t="str">
        <f t="shared" ca="1" si="240"/>
        <v/>
      </c>
      <c r="AI83" t="str">
        <f t="shared" ca="1" si="241"/>
        <v/>
      </c>
      <c r="AJ83" t="str">
        <f t="shared" ca="1" si="305"/>
        <v/>
      </c>
      <c r="AK83" t="str">
        <f t="shared" ca="1" si="242"/>
        <v/>
      </c>
      <c r="AL83" t="str">
        <f t="shared" ca="1" si="243"/>
        <v/>
      </c>
      <c r="AM83" t="str">
        <f t="shared" ca="1" si="306"/>
        <v/>
      </c>
      <c r="AN83" t="str">
        <f t="shared" ca="1" si="244"/>
        <v/>
      </c>
      <c r="AO83" t="str">
        <f t="shared" ca="1" si="245"/>
        <v/>
      </c>
      <c r="AP83" t="str">
        <f t="shared" ca="1" si="307"/>
        <v/>
      </c>
      <c r="AQ83" t="str">
        <f t="shared" ca="1" si="246"/>
        <v/>
      </c>
      <c r="AR83" t="str">
        <f t="shared" ca="1" si="247"/>
        <v/>
      </c>
      <c r="AS83" t="str">
        <f t="shared" ca="1" si="308"/>
        <v/>
      </c>
      <c r="AT83" t="str">
        <f t="shared" ca="1" si="248"/>
        <v/>
      </c>
      <c r="AU83" t="str">
        <f t="shared" ca="1" si="309"/>
        <v/>
      </c>
      <c r="AV83">
        <f t="shared" ca="1" si="295"/>
        <v>0</v>
      </c>
      <c r="AW83">
        <f t="shared" ca="1" si="249"/>
        <v>0</v>
      </c>
      <c r="AX83">
        <f t="shared" ca="1" si="250"/>
        <v>0</v>
      </c>
      <c r="AY83">
        <f t="shared" ca="1" si="251"/>
        <v>0</v>
      </c>
      <c r="AZ83">
        <f t="shared" ca="1" si="252"/>
        <v>0</v>
      </c>
      <c r="BC83" t="str">
        <f ca="1">IF(BD83="","",COUNTIF($BD$10:BD83,BD83))</f>
        <v/>
      </c>
      <c r="BD83" t="str">
        <f t="shared" ca="1" si="314"/>
        <v/>
      </c>
      <c r="BE83" t="str">
        <f t="shared" ca="1" si="311"/>
        <v/>
      </c>
      <c r="BF83" t="str">
        <f ca="1">IF(BK83="","",COUNTIF($BJ$10:$BJ$99,"&lt;"&amp;BJ83)+COUNTIF($BJ$10:BJ83,"="&amp;BJ83))</f>
        <v/>
      </c>
      <c r="BG83" t="e">
        <f t="shared" ca="1" si="315"/>
        <v>#NUM!</v>
      </c>
      <c r="BH83" t="str">
        <f t="shared" ca="1" si="316"/>
        <v/>
      </c>
      <c r="BI83" t="str">
        <f t="shared" ca="1" si="317"/>
        <v/>
      </c>
      <c r="BJ83" t="str">
        <f t="shared" ca="1" si="312"/>
        <v/>
      </c>
      <c r="BK83" t="str">
        <f ca="1">Lists!AE78</f>
        <v/>
      </c>
      <c r="BL83" s="264" t="str">
        <f t="shared" ca="1" si="313"/>
        <v/>
      </c>
      <c r="BO83" t="str">
        <f t="shared" ca="1" si="310"/>
        <v/>
      </c>
      <c r="BP83" s="264" t="str">
        <f t="shared" ca="1" si="296"/>
        <v/>
      </c>
      <c r="BQ83" s="265" t="str">
        <f t="shared" ca="1" si="318"/>
        <v/>
      </c>
      <c r="BR83" s="265" t="str">
        <f t="shared" ca="1" si="318"/>
        <v/>
      </c>
      <c r="BS83" s="265" t="str">
        <f t="shared" ca="1" si="318"/>
        <v/>
      </c>
      <c r="BT83" s="265" t="str">
        <f t="shared" ca="1" si="318"/>
        <v/>
      </c>
      <c r="BU83" s="265" t="str">
        <f t="shared" ca="1" si="318"/>
        <v/>
      </c>
      <c r="BV83" s="265" t="str">
        <f t="shared" ca="1" si="318"/>
        <v/>
      </c>
      <c r="BW83" s="266" t="str">
        <f t="shared" ca="1" si="318"/>
        <v/>
      </c>
      <c r="BY83" s="264" t="str">
        <f t="shared" ca="1" si="255"/>
        <v/>
      </c>
      <c r="BZ83" s="265" t="str">
        <f t="shared" ca="1" si="256"/>
        <v/>
      </c>
      <c r="CA83" s="265" t="str">
        <f t="shared" ca="1" si="257"/>
        <v/>
      </c>
      <c r="CB83" s="265" t="str">
        <f t="shared" ca="1" si="258"/>
        <v/>
      </c>
      <c r="CC83" s="265" t="str">
        <f t="shared" ca="1" si="259"/>
        <v/>
      </c>
      <c r="CD83" s="265" t="str">
        <f t="shared" ca="1" si="260"/>
        <v/>
      </c>
      <c r="CE83" s="265" t="str">
        <f t="shared" ca="1" si="261"/>
        <v/>
      </c>
      <c r="CF83" s="266" t="str">
        <f t="shared" ca="1" si="262"/>
        <v/>
      </c>
      <c r="CH83" s="264" t="str">
        <f t="shared" ca="1" si="263"/>
        <v/>
      </c>
      <c r="CI83" s="265" t="str">
        <f t="shared" ca="1" si="264"/>
        <v/>
      </c>
      <c r="CJ83" s="265" t="str">
        <f t="shared" ca="1" si="265"/>
        <v/>
      </c>
      <c r="CK83" s="265" t="str">
        <f t="shared" ca="1" si="266"/>
        <v/>
      </c>
      <c r="CL83" s="265" t="str">
        <f t="shared" ca="1" si="267"/>
        <v/>
      </c>
      <c r="CM83" s="265" t="str">
        <f t="shared" ca="1" si="268"/>
        <v/>
      </c>
      <c r="CN83" s="265" t="str">
        <f t="shared" ca="1" si="269"/>
        <v/>
      </c>
      <c r="CO83" s="266" t="str">
        <f t="shared" ca="1" si="270"/>
        <v/>
      </c>
      <c r="CV83" s="264" t="str">
        <f t="shared" ca="1" si="271"/>
        <v/>
      </c>
      <c r="CW83" s="265" t="str">
        <f t="shared" ca="1" si="272"/>
        <v/>
      </c>
      <c r="CX83" s="265" t="str">
        <f t="shared" ca="1" si="273"/>
        <v/>
      </c>
      <c r="CY83" s="265" t="str">
        <f t="shared" ca="1" si="274"/>
        <v/>
      </c>
      <c r="CZ83" s="265" t="str">
        <f t="shared" ca="1" si="275"/>
        <v/>
      </c>
      <c r="DA83" s="265" t="str">
        <f t="shared" ca="1" si="276"/>
        <v/>
      </c>
      <c r="DB83" s="265" t="str">
        <f t="shared" ca="1" si="277"/>
        <v/>
      </c>
      <c r="DC83" s="266" t="str">
        <f t="shared" ca="1" si="278"/>
        <v/>
      </c>
      <c r="DG83" s="264" t="str">
        <f t="shared" ca="1" si="279"/>
        <v/>
      </c>
      <c r="DH83" s="265" t="str">
        <f t="shared" ca="1" si="280"/>
        <v/>
      </c>
      <c r="DI83" s="265" t="str">
        <f t="shared" ca="1" si="281"/>
        <v/>
      </c>
      <c r="DJ83" s="265" t="str">
        <f t="shared" ca="1" si="282"/>
        <v/>
      </c>
      <c r="DK83" s="265" t="str">
        <f t="shared" ca="1" si="283"/>
        <v/>
      </c>
      <c r="DL83" s="265" t="str">
        <f t="shared" ca="1" si="284"/>
        <v/>
      </c>
      <c r="DM83" s="265" t="str">
        <f t="shared" ca="1" si="285"/>
        <v/>
      </c>
      <c r="DN83" s="266" t="str">
        <f t="shared" ca="1" si="286"/>
        <v/>
      </c>
      <c r="DP83" s="264" t="str">
        <f t="shared" ca="1" si="287"/>
        <v/>
      </c>
      <c r="DQ83" s="265" t="str">
        <f t="shared" ca="1" si="288"/>
        <v/>
      </c>
      <c r="DR83" s="265" t="str">
        <f t="shared" ca="1" si="289"/>
        <v/>
      </c>
      <c r="DS83" s="265" t="str">
        <f t="shared" ca="1" si="290"/>
        <v/>
      </c>
      <c r="DT83" s="265" t="str">
        <f t="shared" ca="1" si="291"/>
        <v/>
      </c>
      <c r="DU83" s="265" t="str">
        <f t="shared" ca="1" si="292"/>
        <v/>
      </c>
      <c r="DV83" s="265" t="str">
        <f t="shared" ca="1" si="293"/>
        <v/>
      </c>
      <c r="DW83" s="266" t="str">
        <f t="shared" ca="1" si="294"/>
        <v/>
      </c>
    </row>
    <row r="84" spans="2:127" hidden="1" outlineLevel="1" x14ac:dyDescent="0.25">
      <c r="B84" t="str">
        <f t="shared" ca="1" si="222"/>
        <v xml:space="preserve">  </v>
      </c>
      <c r="C84" t="str">
        <f t="shared" ca="1" si="254"/>
        <v/>
      </c>
      <c r="F84" t="str">
        <f t="shared" ca="1" si="297"/>
        <v/>
      </c>
      <c r="G84" t="str">
        <f t="shared" ca="1" si="298"/>
        <v/>
      </c>
      <c r="H84" t="str">
        <f t="shared" ca="1" si="299"/>
        <v/>
      </c>
      <c r="I84" t="str">
        <f t="shared" ca="1" si="300"/>
        <v/>
      </c>
      <c r="K84">
        <f t="shared" ca="1" si="223"/>
        <v>0</v>
      </c>
      <c r="M84">
        <f t="shared" ca="1" si="224"/>
        <v>0</v>
      </c>
      <c r="N84">
        <f t="shared" ca="1" si="225"/>
        <v>0</v>
      </c>
      <c r="O84">
        <f t="shared" ca="1" si="226"/>
        <v>0</v>
      </c>
      <c r="P84">
        <f t="shared" ca="1" si="227"/>
        <v>0</v>
      </c>
      <c r="Q84" t="e">
        <f t="shared" ca="1" si="228"/>
        <v>#VALUE!</v>
      </c>
      <c r="R84" t="e">
        <f t="shared" ca="1" si="229"/>
        <v>#VALUE!</v>
      </c>
      <c r="S84" t="e">
        <f t="shared" ca="1" si="230"/>
        <v>#VALUE!</v>
      </c>
      <c r="T84" t="e">
        <f t="shared" ca="1" si="231"/>
        <v>#VALUE!</v>
      </c>
      <c r="V84">
        <f t="shared" ca="1" si="232"/>
        <v>0</v>
      </c>
      <c r="W84" t="str">
        <f t="shared" ca="1" si="233"/>
        <v/>
      </c>
      <c r="X84" t="str">
        <f t="shared" ca="1" si="301"/>
        <v/>
      </c>
      <c r="Y84" t="str">
        <f t="shared" ca="1" si="234"/>
        <v/>
      </c>
      <c r="Z84" t="str">
        <f t="shared" ca="1" si="235"/>
        <v/>
      </c>
      <c r="AA84" t="str">
        <f t="shared" ca="1" si="302"/>
        <v/>
      </c>
      <c r="AB84" t="str">
        <f t="shared" ca="1" si="236"/>
        <v/>
      </c>
      <c r="AC84" t="str">
        <f t="shared" ca="1" si="237"/>
        <v/>
      </c>
      <c r="AD84" t="str">
        <f t="shared" ca="1" si="303"/>
        <v/>
      </c>
      <c r="AE84" t="str">
        <f t="shared" ca="1" si="238"/>
        <v/>
      </c>
      <c r="AF84" t="str">
        <f t="shared" ca="1" si="239"/>
        <v/>
      </c>
      <c r="AG84" t="str">
        <f t="shared" ca="1" si="304"/>
        <v/>
      </c>
      <c r="AH84" t="str">
        <f t="shared" ca="1" si="240"/>
        <v/>
      </c>
      <c r="AI84" t="str">
        <f t="shared" ca="1" si="241"/>
        <v/>
      </c>
      <c r="AJ84" t="str">
        <f t="shared" ca="1" si="305"/>
        <v/>
      </c>
      <c r="AK84" t="str">
        <f t="shared" ca="1" si="242"/>
        <v/>
      </c>
      <c r="AL84" t="str">
        <f t="shared" ca="1" si="243"/>
        <v/>
      </c>
      <c r="AM84" t="str">
        <f t="shared" ca="1" si="306"/>
        <v/>
      </c>
      <c r="AN84" t="str">
        <f t="shared" ca="1" si="244"/>
        <v/>
      </c>
      <c r="AO84" t="str">
        <f t="shared" ca="1" si="245"/>
        <v/>
      </c>
      <c r="AP84" t="str">
        <f t="shared" ca="1" si="307"/>
        <v/>
      </c>
      <c r="AQ84" t="str">
        <f t="shared" ca="1" si="246"/>
        <v/>
      </c>
      <c r="AR84" t="str">
        <f t="shared" ca="1" si="247"/>
        <v/>
      </c>
      <c r="AS84" t="str">
        <f t="shared" ca="1" si="308"/>
        <v/>
      </c>
      <c r="AT84" t="str">
        <f t="shared" ca="1" si="248"/>
        <v/>
      </c>
      <c r="AU84" t="str">
        <f t="shared" ca="1" si="309"/>
        <v/>
      </c>
      <c r="AV84">
        <f t="shared" ca="1" si="295"/>
        <v>0</v>
      </c>
      <c r="AW84">
        <f t="shared" ca="1" si="249"/>
        <v>0</v>
      </c>
      <c r="AX84">
        <f t="shared" ca="1" si="250"/>
        <v>0</v>
      </c>
      <c r="AY84">
        <f t="shared" ca="1" si="251"/>
        <v>0</v>
      </c>
      <c r="AZ84">
        <f t="shared" ca="1" si="252"/>
        <v>0</v>
      </c>
      <c r="BC84" t="str">
        <f ca="1">IF(BD84="","",COUNTIF($BD$10:BD84,BD84))</f>
        <v/>
      </c>
      <c r="BD84" t="str">
        <f t="shared" ca="1" si="314"/>
        <v/>
      </c>
      <c r="BE84" t="str">
        <f t="shared" ca="1" si="311"/>
        <v/>
      </c>
      <c r="BF84" t="str">
        <f ca="1">IF(BK84="","",COUNTIF($BJ$10:$BJ$99,"&lt;"&amp;BJ84)+COUNTIF($BJ$10:BJ84,"="&amp;BJ84))</f>
        <v/>
      </c>
      <c r="BG84" t="e">
        <f t="shared" ca="1" si="315"/>
        <v>#NUM!</v>
      </c>
      <c r="BH84" t="str">
        <f t="shared" ca="1" si="316"/>
        <v/>
      </c>
      <c r="BI84" t="str">
        <f t="shared" ca="1" si="317"/>
        <v/>
      </c>
      <c r="BJ84" t="str">
        <f t="shared" ca="1" si="312"/>
        <v/>
      </c>
      <c r="BK84" t="str">
        <f ca="1">Lists!AE79</f>
        <v/>
      </c>
      <c r="BL84" s="264" t="str">
        <f t="shared" ca="1" si="313"/>
        <v/>
      </c>
      <c r="BO84" t="str">
        <f t="shared" ca="1" si="310"/>
        <v/>
      </c>
      <c r="BP84" s="264" t="str">
        <f t="shared" ca="1" si="296"/>
        <v/>
      </c>
      <c r="BQ84" s="265" t="str">
        <f t="shared" ca="1" si="318"/>
        <v/>
      </c>
      <c r="BR84" s="265" t="str">
        <f t="shared" ca="1" si="318"/>
        <v/>
      </c>
      <c r="BS84" s="265" t="str">
        <f t="shared" ca="1" si="318"/>
        <v/>
      </c>
      <c r="BT84" s="265" t="str">
        <f t="shared" ca="1" si="318"/>
        <v/>
      </c>
      <c r="BU84" s="265" t="str">
        <f t="shared" ca="1" si="318"/>
        <v/>
      </c>
      <c r="BV84" s="265" t="str">
        <f t="shared" ca="1" si="318"/>
        <v/>
      </c>
      <c r="BW84" s="266" t="str">
        <f t="shared" ca="1" si="318"/>
        <v/>
      </c>
      <c r="BY84" s="264" t="str">
        <f t="shared" ca="1" si="255"/>
        <v/>
      </c>
      <c r="BZ84" s="265" t="str">
        <f t="shared" ca="1" si="256"/>
        <v/>
      </c>
      <c r="CA84" s="265" t="str">
        <f t="shared" ca="1" si="257"/>
        <v/>
      </c>
      <c r="CB84" s="265" t="str">
        <f t="shared" ca="1" si="258"/>
        <v/>
      </c>
      <c r="CC84" s="265" t="str">
        <f t="shared" ca="1" si="259"/>
        <v/>
      </c>
      <c r="CD84" s="265" t="str">
        <f t="shared" ca="1" si="260"/>
        <v/>
      </c>
      <c r="CE84" s="265" t="str">
        <f t="shared" ca="1" si="261"/>
        <v/>
      </c>
      <c r="CF84" s="266" t="str">
        <f t="shared" ca="1" si="262"/>
        <v/>
      </c>
      <c r="CH84" s="264" t="str">
        <f t="shared" ca="1" si="263"/>
        <v/>
      </c>
      <c r="CI84" s="265" t="str">
        <f t="shared" ca="1" si="264"/>
        <v/>
      </c>
      <c r="CJ84" s="265" t="str">
        <f t="shared" ca="1" si="265"/>
        <v/>
      </c>
      <c r="CK84" s="265" t="str">
        <f t="shared" ca="1" si="266"/>
        <v/>
      </c>
      <c r="CL84" s="265" t="str">
        <f t="shared" ca="1" si="267"/>
        <v/>
      </c>
      <c r="CM84" s="265" t="str">
        <f t="shared" ca="1" si="268"/>
        <v/>
      </c>
      <c r="CN84" s="265" t="str">
        <f t="shared" ca="1" si="269"/>
        <v/>
      </c>
      <c r="CO84" s="266" t="str">
        <f t="shared" ca="1" si="270"/>
        <v/>
      </c>
      <c r="CV84" s="264" t="str">
        <f t="shared" ca="1" si="271"/>
        <v/>
      </c>
      <c r="CW84" s="265" t="str">
        <f t="shared" ca="1" si="272"/>
        <v/>
      </c>
      <c r="CX84" s="265" t="str">
        <f t="shared" ca="1" si="273"/>
        <v/>
      </c>
      <c r="CY84" s="265" t="str">
        <f t="shared" ca="1" si="274"/>
        <v/>
      </c>
      <c r="CZ84" s="265" t="str">
        <f t="shared" ca="1" si="275"/>
        <v/>
      </c>
      <c r="DA84" s="265" t="str">
        <f t="shared" ca="1" si="276"/>
        <v/>
      </c>
      <c r="DB84" s="265" t="str">
        <f t="shared" ca="1" si="277"/>
        <v/>
      </c>
      <c r="DC84" s="266" t="str">
        <f t="shared" ca="1" si="278"/>
        <v/>
      </c>
      <c r="DG84" s="264" t="str">
        <f t="shared" ca="1" si="279"/>
        <v/>
      </c>
      <c r="DH84" s="265" t="str">
        <f t="shared" ca="1" si="280"/>
        <v/>
      </c>
      <c r="DI84" s="265" t="str">
        <f t="shared" ca="1" si="281"/>
        <v/>
      </c>
      <c r="DJ84" s="265" t="str">
        <f t="shared" ca="1" si="282"/>
        <v/>
      </c>
      <c r="DK84" s="265" t="str">
        <f t="shared" ca="1" si="283"/>
        <v/>
      </c>
      <c r="DL84" s="265" t="str">
        <f t="shared" ca="1" si="284"/>
        <v/>
      </c>
      <c r="DM84" s="265" t="str">
        <f t="shared" ca="1" si="285"/>
        <v/>
      </c>
      <c r="DN84" s="266" t="str">
        <f t="shared" ca="1" si="286"/>
        <v/>
      </c>
      <c r="DP84" s="264" t="str">
        <f t="shared" ca="1" si="287"/>
        <v/>
      </c>
      <c r="DQ84" s="265" t="str">
        <f t="shared" ca="1" si="288"/>
        <v/>
      </c>
      <c r="DR84" s="265" t="str">
        <f t="shared" ca="1" si="289"/>
        <v/>
      </c>
      <c r="DS84" s="265" t="str">
        <f t="shared" ca="1" si="290"/>
        <v/>
      </c>
      <c r="DT84" s="265" t="str">
        <f t="shared" ca="1" si="291"/>
        <v/>
      </c>
      <c r="DU84" s="265" t="str">
        <f t="shared" ca="1" si="292"/>
        <v/>
      </c>
      <c r="DV84" s="265" t="str">
        <f t="shared" ca="1" si="293"/>
        <v/>
      </c>
      <c r="DW84" s="266" t="str">
        <f t="shared" ca="1" si="294"/>
        <v/>
      </c>
    </row>
    <row r="85" spans="2:127" hidden="1" outlineLevel="1" x14ac:dyDescent="0.25">
      <c r="B85" t="str">
        <f t="shared" ca="1" si="222"/>
        <v xml:space="preserve">  </v>
      </c>
      <c r="C85" t="str">
        <f t="shared" ca="1" si="254"/>
        <v/>
      </c>
      <c r="F85" t="str">
        <f t="shared" ca="1" si="297"/>
        <v/>
      </c>
      <c r="G85" t="str">
        <f t="shared" ca="1" si="298"/>
        <v/>
      </c>
      <c r="H85" t="str">
        <f t="shared" ca="1" si="299"/>
        <v/>
      </c>
      <c r="I85" t="str">
        <f t="shared" ca="1" si="300"/>
        <v/>
      </c>
      <c r="K85">
        <f t="shared" ca="1" si="223"/>
        <v>0</v>
      </c>
      <c r="M85">
        <f t="shared" ca="1" si="224"/>
        <v>0</v>
      </c>
      <c r="N85">
        <f t="shared" ca="1" si="225"/>
        <v>0</v>
      </c>
      <c r="O85">
        <f t="shared" ca="1" si="226"/>
        <v>0</v>
      </c>
      <c r="P85">
        <f t="shared" ca="1" si="227"/>
        <v>0</v>
      </c>
      <c r="Q85" t="e">
        <f t="shared" ca="1" si="228"/>
        <v>#VALUE!</v>
      </c>
      <c r="R85" t="e">
        <f t="shared" ca="1" si="229"/>
        <v>#VALUE!</v>
      </c>
      <c r="S85" t="e">
        <f t="shared" ca="1" si="230"/>
        <v>#VALUE!</v>
      </c>
      <c r="T85" t="e">
        <f t="shared" ca="1" si="231"/>
        <v>#VALUE!</v>
      </c>
      <c r="V85">
        <f t="shared" ca="1" si="232"/>
        <v>0</v>
      </c>
      <c r="W85" t="str">
        <f t="shared" ca="1" si="233"/>
        <v/>
      </c>
      <c r="X85" t="str">
        <f t="shared" ca="1" si="301"/>
        <v/>
      </c>
      <c r="Y85" t="str">
        <f t="shared" ca="1" si="234"/>
        <v/>
      </c>
      <c r="Z85" t="str">
        <f t="shared" ca="1" si="235"/>
        <v/>
      </c>
      <c r="AA85" t="str">
        <f t="shared" ca="1" si="302"/>
        <v/>
      </c>
      <c r="AB85" t="str">
        <f t="shared" ca="1" si="236"/>
        <v/>
      </c>
      <c r="AC85" t="str">
        <f t="shared" ca="1" si="237"/>
        <v/>
      </c>
      <c r="AD85" t="str">
        <f t="shared" ca="1" si="303"/>
        <v/>
      </c>
      <c r="AE85" t="str">
        <f t="shared" ca="1" si="238"/>
        <v/>
      </c>
      <c r="AF85" t="str">
        <f t="shared" ca="1" si="239"/>
        <v/>
      </c>
      <c r="AG85" t="str">
        <f t="shared" ca="1" si="304"/>
        <v/>
      </c>
      <c r="AH85" t="str">
        <f t="shared" ca="1" si="240"/>
        <v/>
      </c>
      <c r="AI85" t="str">
        <f t="shared" ca="1" si="241"/>
        <v/>
      </c>
      <c r="AJ85" t="str">
        <f t="shared" ca="1" si="305"/>
        <v/>
      </c>
      <c r="AK85" t="str">
        <f t="shared" ca="1" si="242"/>
        <v/>
      </c>
      <c r="AL85" t="str">
        <f t="shared" ca="1" si="243"/>
        <v/>
      </c>
      <c r="AM85" t="str">
        <f t="shared" ca="1" si="306"/>
        <v/>
      </c>
      <c r="AN85" t="str">
        <f t="shared" ca="1" si="244"/>
        <v/>
      </c>
      <c r="AO85" t="str">
        <f t="shared" ca="1" si="245"/>
        <v/>
      </c>
      <c r="AP85" t="str">
        <f t="shared" ca="1" si="307"/>
        <v/>
      </c>
      <c r="AQ85" t="str">
        <f t="shared" ca="1" si="246"/>
        <v/>
      </c>
      <c r="AR85" t="str">
        <f t="shared" ca="1" si="247"/>
        <v/>
      </c>
      <c r="AS85" t="str">
        <f t="shared" ca="1" si="308"/>
        <v/>
      </c>
      <c r="AT85" t="str">
        <f t="shared" ca="1" si="248"/>
        <v/>
      </c>
      <c r="AU85" t="str">
        <f t="shared" ca="1" si="309"/>
        <v/>
      </c>
      <c r="AV85">
        <f t="shared" ca="1" si="295"/>
        <v>0</v>
      </c>
      <c r="AW85">
        <f t="shared" ca="1" si="249"/>
        <v>0</v>
      </c>
      <c r="AX85">
        <f t="shared" ca="1" si="250"/>
        <v>0</v>
      </c>
      <c r="AY85">
        <f t="shared" ca="1" si="251"/>
        <v>0</v>
      </c>
      <c r="AZ85">
        <f t="shared" ca="1" si="252"/>
        <v>0</v>
      </c>
      <c r="BC85" t="str">
        <f ca="1">IF(BD85="","",COUNTIF($BD$10:BD85,BD85))</f>
        <v/>
      </c>
      <c r="BD85" t="str">
        <f t="shared" ca="1" si="314"/>
        <v/>
      </c>
      <c r="BE85" t="str">
        <f t="shared" ca="1" si="311"/>
        <v/>
      </c>
      <c r="BF85" t="str">
        <f ca="1">IF(BK85="","",COUNTIF($BJ$10:$BJ$99,"&lt;"&amp;BJ85)+COUNTIF($BJ$10:BJ85,"="&amp;BJ85))</f>
        <v/>
      </c>
      <c r="BG85" t="e">
        <f t="shared" ca="1" si="315"/>
        <v>#NUM!</v>
      </c>
      <c r="BH85" t="str">
        <f t="shared" ca="1" si="316"/>
        <v/>
      </c>
      <c r="BI85" t="str">
        <f t="shared" ca="1" si="317"/>
        <v/>
      </c>
      <c r="BJ85" t="str">
        <f t="shared" ca="1" si="312"/>
        <v/>
      </c>
      <c r="BK85" t="str">
        <f ca="1">Lists!AE80</f>
        <v/>
      </c>
      <c r="BL85" s="264" t="str">
        <f t="shared" ca="1" si="313"/>
        <v/>
      </c>
      <c r="BO85" t="str">
        <f t="shared" ca="1" si="310"/>
        <v/>
      </c>
      <c r="BP85" s="264" t="str">
        <f t="shared" ca="1" si="296"/>
        <v/>
      </c>
      <c r="BQ85" s="265" t="str">
        <f t="shared" ca="1" si="318"/>
        <v/>
      </c>
      <c r="BR85" s="265" t="str">
        <f t="shared" ca="1" si="318"/>
        <v/>
      </c>
      <c r="BS85" s="265" t="str">
        <f t="shared" ca="1" si="318"/>
        <v/>
      </c>
      <c r="BT85" s="265" t="str">
        <f t="shared" ca="1" si="318"/>
        <v/>
      </c>
      <c r="BU85" s="265" t="str">
        <f t="shared" ca="1" si="318"/>
        <v/>
      </c>
      <c r="BV85" s="265" t="str">
        <f t="shared" ca="1" si="318"/>
        <v/>
      </c>
      <c r="BW85" s="266" t="str">
        <f t="shared" ca="1" si="318"/>
        <v/>
      </c>
      <c r="BY85" s="264" t="str">
        <f t="shared" ca="1" si="255"/>
        <v/>
      </c>
      <c r="BZ85" s="265" t="str">
        <f t="shared" ca="1" si="256"/>
        <v/>
      </c>
      <c r="CA85" s="265" t="str">
        <f t="shared" ca="1" si="257"/>
        <v/>
      </c>
      <c r="CB85" s="265" t="str">
        <f t="shared" ca="1" si="258"/>
        <v/>
      </c>
      <c r="CC85" s="265" t="str">
        <f t="shared" ca="1" si="259"/>
        <v/>
      </c>
      <c r="CD85" s="265" t="str">
        <f t="shared" ca="1" si="260"/>
        <v/>
      </c>
      <c r="CE85" s="265" t="str">
        <f t="shared" ca="1" si="261"/>
        <v/>
      </c>
      <c r="CF85" s="266" t="str">
        <f t="shared" ca="1" si="262"/>
        <v/>
      </c>
      <c r="CH85" s="264" t="str">
        <f t="shared" ca="1" si="263"/>
        <v/>
      </c>
      <c r="CI85" s="265" t="str">
        <f t="shared" ca="1" si="264"/>
        <v/>
      </c>
      <c r="CJ85" s="265" t="str">
        <f t="shared" ca="1" si="265"/>
        <v/>
      </c>
      <c r="CK85" s="265" t="str">
        <f t="shared" ca="1" si="266"/>
        <v/>
      </c>
      <c r="CL85" s="265" t="str">
        <f t="shared" ca="1" si="267"/>
        <v/>
      </c>
      <c r="CM85" s="265" t="str">
        <f t="shared" ca="1" si="268"/>
        <v/>
      </c>
      <c r="CN85" s="265" t="str">
        <f t="shared" ca="1" si="269"/>
        <v/>
      </c>
      <c r="CO85" s="266" t="str">
        <f t="shared" ca="1" si="270"/>
        <v/>
      </c>
      <c r="CV85" s="264" t="str">
        <f t="shared" ca="1" si="271"/>
        <v/>
      </c>
      <c r="CW85" s="265" t="str">
        <f t="shared" ca="1" si="272"/>
        <v/>
      </c>
      <c r="CX85" s="265" t="str">
        <f t="shared" ca="1" si="273"/>
        <v/>
      </c>
      <c r="CY85" s="265" t="str">
        <f t="shared" ca="1" si="274"/>
        <v/>
      </c>
      <c r="CZ85" s="265" t="str">
        <f t="shared" ca="1" si="275"/>
        <v/>
      </c>
      <c r="DA85" s="265" t="str">
        <f t="shared" ca="1" si="276"/>
        <v/>
      </c>
      <c r="DB85" s="265" t="str">
        <f t="shared" ca="1" si="277"/>
        <v/>
      </c>
      <c r="DC85" s="266" t="str">
        <f t="shared" ca="1" si="278"/>
        <v/>
      </c>
      <c r="DG85" s="264" t="str">
        <f t="shared" ca="1" si="279"/>
        <v/>
      </c>
      <c r="DH85" s="265" t="str">
        <f t="shared" ca="1" si="280"/>
        <v/>
      </c>
      <c r="DI85" s="265" t="str">
        <f t="shared" ca="1" si="281"/>
        <v/>
      </c>
      <c r="DJ85" s="265" t="str">
        <f t="shared" ca="1" si="282"/>
        <v/>
      </c>
      <c r="DK85" s="265" t="str">
        <f t="shared" ca="1" si="283"/>
        <v/>
      </c>
      <c r="DL85" s="265" t="str">
        <f t="shared" ca="1" si="284"/>
        <v/>
      </c>
      <c r="DM85" s="265" t="str">
        <f t="shared" ca="1" si="285"/>
        <v/>
      </c>
      <c r="DN85" s="266" t="str">
        <f t="shared" ca="1" si="286"/>
        <v/>
      </c>
      <c r="DP85" s="264" t="str">
        <f t="shared" ca="1" si="287"/>
        <v/>
      </c>
      <c r="DQ85" s="265" t="str">
        <f t="shared" ca="1" si="288"/>
        <v/>
      </c>
      <c r="DR85" s="265" t="str">
        <f t="shared" ca="1" si="289"/>
        <v/>
      </c>
      <c r="DS85" s="265" t="str">
        <f t="shared" ca="1" si="290"/>
        <v/>
      </c>
      <c r="DT85" s="265" t="str">
        <f t="shared" ca="1" si="291"/>
        <v/>
      </c>
      <c r="DU85" s="265" t="str">
        <f t="shared" ca="1" si="292"/>
        <v/>
      </c>
      <c r="DV85" s="265" t="str">
        <f t="shared" ca="1" si="293"/>
        <v/>
      </c>
      <c r="DW85" s="266" t="str">
        <f t="shared" ca="1" si="294"/>
        <v/>
      </c>
    </row>
    <row r="86" spans="2:127" hidden="1" outlineLevel="1" x14ac:dyDescent="0.25">
      <c r="B86" t="str">
        <f t="shared" ca="1" si="222"/>
        <v xml:space="preserve">  </v>
      </c>
      <c r="C86" t="str">
        <f t="shared" ca="1" si="254"/>
        <v/>
      </c>
      <c r="F86" t="str">
        <f t="shared" ca="1" si="297"/>
        <v/>
      </c>
      <c r="G86" t="str">
        <f t="shared" ca="1" si="298"/>
        <v/>
      </c>
      <c r="H86" t="str">
        <f t="shared" ca="1" si="299"/>
        <v/>
      </c>
      <c r="I86" t="str">
        <f t="shared" ca="1" si="300"/>
        <v/>
      </c>
      <c r="K86">
        <f t="shared" ca="1" si="223"/>
        <v>0</v>
      </c>
      <c r="M86">
        <f t="shared" ca="1" si="224"/>
        <v>0</v>
      </c>
      <c r="N86">
        <f t="shared" ca="1" si="225"/>
        <v>0</v>
      </c>
      <c r="O86">
        <f t="shared" ca="1" si="226"/>
        <v>0</v>
      </c>
      <c r="P86">
        <f t="shared" ca="1" si="227"/>
        <v>0</v>
      </c>
      <c r="Q86" t="e">
        <f t="shared" ca="1" si="228"/>
        <v>#VALUE!</v>
      </c>
      <c r="R86" t="e">
        <f t="shared" ca="1" si="229"/>
        <v>#VALUE!</v>
      </c>
      <c r="S86" t="e">
        <f t="shared" ca="1" si="230"/>
        <v>#VALUE!</v>
      </c>
      <c r="T86" t="e">
        <f t="shared" ca="1" si="231"/>
        <v>#VALUE!</v>
      </c>
      <c r="V86">
        <f t="shared" ca="1" si="232"/>
        <v>0</v>
      </c>
      <c r="W86" t="str">
        <f t="shared" ca="1" si="233"/>
        <v/>
      </c>
      <c r="X86" t="str">
        <f t="shared" ca="1" si="301"/>
        <v/>
      </c>
      <c r="Y86" t="str">
        <f t="shared" ca="1" si="234"/>
        <v/>
      </c>
      <c r="Z86" t="str">
        <f t="shared" ca="1" si="235"/>
        <v/>
      </c>
      <c r="AA86" t="str">
        <f t="shared" ca="1" si="302"/>
        <v/>
      </c>
      <c r="AB86" t="str">
        <f t="shared" ca="1" si="236"/>
        <v/>
      </c>
      <c r="AC86" t="str">
        <f t="shared" ca="1" si="237"/>
        <v/>
      </c>
      <c r="AD86" t="str">
        <f t="shared" ca="1" si="303"/>
        <v/>
      </c>
      <c r="AE86" t="str">
        <f t="shared" ca="1" si="238"/>
        <v/>
      </c>
      <c r="AF86" t="str">
        <f t="shared" ca="1" si="239"/>
        <v/>
      </c>
      <c r="AG86" t="str">
        <f t="shared" ca="1" si="304"/>
        <v/>
      </c>
      <c r="AH86" t="str">
        <f t="shared" ca="1" si="240"/>
        <v/>
      </c>
      <c r="AI86" t="str">
        <f t="shared" ca="1" si="241"/>
        <v/>
      </c>
      <c r="AJ86" t="str">
        <f t="shared" ca="1" si="305"/>
        <v/>
      </c>
      <c r="AK86" t="str">
        <f t="shared" ca="1" si="242"/>
        <v/>
      </c>
      <c r="AL86" t="str">
        <f t="shared" ca="1" si="243"/>
        <v/>
      </c>
      <c r="AM86" t="str">
        <f t="shared" ca="1" si="306"/>
        <v/>
      </c>
      <c r="AN86" t="str">
        <f t="shared" ca="1" si="244"/>
        <v/>
      </c>
      <c r="AO86" t="str">
        <f t="shared" ca="1" si="245"/>
        <v/>
      </c>
      <c r="AP86" t="str">
        <f t="shared" ca="1" si="307"/>
        <v/>
      </c>
      <c r="AQ86" t="str">
        <f t="shared" ca="1" si="246"/>
        <v/>
      </c>
      <c r="AR86" t="str">
        <f t="shared" ca="1" si="247"/>
        <v/>
      </c>
      <c r="AS86" t="str">
        <f t="shared" ca="1" si="308"/>
        <v/>
      </c>
      <c r="AT86" t="str">
        <f t="shared" ca="1" si="248"/>
        <v/>
      </c>
      <c r="AU86" t="str">
        <f t="shared" ca="1" si="309"/>
        <v/>
      </c>
      <c r="AV86">
        <f t="shared" ca="1" si="295"/>
        <v>0</v>
      </c>
      <c r="AW86">
        <f t="shared" ca="1" si="249"/>
        <v>0</v>
      </c>
      <c r="AX86">
        <f t="shared" ca="1" si="250"/>
        <v>0</v>
      </c>
      <c r="AY86">
        <f t="shared" ca="1" si="251"/>
        <v>0</v>
      </c>
      <c r="AZ86">
        <f t="shared" ca="1" si="252"/>
        <v>0</v>
      </c>
      <c r="BC86" t="str">
        <f ca="1">IF(BD86="","",COUNTIF($BD$10:BD86,BD86))</f>
        <v/>
      </c>
      <c r="BD86" t="str">
        <f t="shared" ca="1" si="314"/>
        <v/>
      </c>
      <c r="BE86" t="str">
        <f t="shared" ca="1" si="311"/>
        <v/>
      </c>
      <c r="BF86" t="str">
        <f ca="1">IF(BK86="","",COUNTIF($BJ$10:$BJ$99,"&lt;"&amp;BJ86)+COUNTIF($BJ$10:BJ86,"="&amp;BJ86))</f>
        <v/>
      </c>
      <c r="BG86" t="e">
        <f t="shared" ca="1" si="315"/>
        <v>#NUM!</v>
      </c>
      <c r="BH86" t="str">
        <f t="shared" ca="1" si="316"/>
        <v/>
      </c>
      <c r="BI86" t="str">
        <f t="shared" ca="1" si="317"/>
        <v/>
      </c>
      <c r="BJ86" t="str">
        <f t="shared" ca="1" si="312"/>
        <v/>
      </c>
      <c r="BK86" t="str">
        <f ca="1">Lists!AE81</f>
        <v/>
      </c>
      <c r="BL86" s="264" t="str">
        <f t="shared" ca="1" si="313"/>
        <v/>
      </c>
      <c r="BO86" t="str">
        <f t="shared" ca="1" si="310"/>
        <v/>
      </c>
      <c r="BP86" s="264" t="str">
        <f t="shared" ca="1" si="296"/>
        <v/>
      </c>
      <c r="BQ86" s="265" t="str">
        <f t="shared" ca="1" si="318"/>
        <v/>
      </c>
      <c r="BR86" s="265" t="str">
        <f t="shared" ca="1" si="318"/>
        <v/>
      </c>
      <c r="BS86" s="265" t="str">
        <f t="shared" ca="1" si="318"/>
        <v/>
      </c>
      <c r="BT86" s="265" t="str">
        <f t="shared" ca="1" si="318"/>
        <v/>
      </c>
      <c r="BU86" s="265" t="str">
        <f t="shared" ca="1" si="318"/>
        <v/>
      </c>
      <c r="BV86" s="265" t="str">
        <f t="shared" ca="1" si="318"/>
        <v/>
      </c>
      <c r="BW86" s="266" t="str">
        <f t="shared" ca="1" si="318"/>
        <v/>
      </c>
      <c r="BY86" s="264" t="str">
        <f t="shared" ca="1" si="255"/>
        <v/>
      </c>
      <c r="BZ86" s="265" t="str">
        <f t="shared" ca="1" si="256"/>
        <v/>
      </c>
      <c r="CA86" s="265" t="str">
        <f t="shared" ca="1" si="257"/>
        <v/>
      </c>
      <c r="CB86" s="265" t="str">
        <f t="shared" ca="1" si="258"/>
        <v/>
      </c>
      <c r="CC86" s="265" t="str">
        <f t="shared" ca="1" si="259"/>
        <v/>
      </c>
      <c r="CD86" s="265" t="str">
        <f t="shared" ca="1" si="260"/>
        <v/>
      </c>
      <c r="CE86" s="265" t="str">
        <f t="shared" ca="1" si="261"/>
        <v/>
      </c>
      <c r="CF86" s="266" t="str">
        <f t="shared" ca="1" si="262"/>
        <v/>
      </c>
      <c r="CH86" s="264" t="str">
        <f t="shared" ca="1" si="263"/>
        <v/>
      </c>
      <c r="CI86" s="265" t="str">
        <f t="shared" ca="1" si="264"/>
        <v/>
      </c>
      <c r="CJ86" s="265" t="str">
        <f t="shared" ca="1" si="265"/>
        <v/>
      </c>
      <c r="CK86" s="265" t="str">
        <f t="shared" ca="1" si="266"/>
        <v/>
      </c>
      <c r="CL86" s="265" t="str">
        <f t="shared" ca="1" si="267"/>
        <v/>
      </c>
      <c r="CM86" s="265" t="str">
        <f t="shared" ca="1" si="268"/>
        <v/>
      </c>
      <c r="CN86" s="265" t="str">
        <f t="shared" ca="1" si="269"/>
        <v/>
      </c>
      <c r="CO86" s="266" t="str">
        <f t="shared" ca="1" si="270"/>
        <v/>
      </c>
      <c r="CV86" s="264" t="str">
        <f t="shared" ca="1" si="271"/>
        <v/>
      </c>
      <c r="CW86" s="265" t="str">
        <f t="shared" ca="1" si="272"/>
        <v/>
      </c>
      <c r="CX86" s="265" t="str">
        <f t="shared" ca="1" si="273"/>
        <v/>
      </c>
      <c r="CY86" s="265" t="str">
        <f t="shared" ca="1" si="274"/>
        <v/>
      </c>
      <c r="CZ86" s="265" t="str">
        <f t="shared" ca="1" si="275"/>
        <v/>
      </c>
      <c r="DA86" s="265" t="str">
        <f t="shared" ca="1" si="276"/>
        <v/>
      </c>
      <c r="DB86" s="265" t="str">
        <f t="shared" ca="1" si="277"/>
        <v/>
      </c>
      <c r="DC86" s="266" t="str">
        <f t="shared" ca="1" si="278"/>
        <v/>
      </c>
      <c r="DG86" s="264" t="str">
        <f t="shared" ca="1" si="279"/>
        <v/>
      </c>
      <c r="DH86" s="265" t="str">
        <f t="shared" ca="1" si="280"/>
        <v/>
      </c>
      <c r="DI86" s="265" t="str">
        <f t="shared" ca="1" si="281"/>
        <v/>
      </c>
      <c r="DJ86" s="265" t="str">
        <f t="shared" ca="1" si="282"/>
        <v/>
      </c>
      <c r="DK86" s="265" t="str">
        <f t="shared" ca="1" si="283"/>
        <v/>
      </c>
      <c r="DL86" s="265" t="str">
        <f t="shared" ca="1" si="284"/>
        <v/>
      </c>
      <c r="DM86" s="265" t="str">
        <f t="shared" ca="1" si="285"/>
        <v/>
      </c>
      <c r="DN86" s="266" t="str">
        <f t="shared" ca="1" si="286"/>
        <v/>
      </c>
      <c r="DP86" s="264" t="str">
        <f t="shared" ca="1" si="287"/>
        <v/>
      </c>
      <c r="DQ86" s="265" t="str">
        <f t="shared" ca="1" si="288"/>
        <v/>
      </c>
      <c r="DR86" s="265" t="str">
        <f t="shared" ca="1" si="289"/>
        <v/>
      </c>
      <c r="DS86" s="265" t="str">
        <f t="shared" ca="1" si="290"/>
        <v/>
      </c>
      <c r="DT86" s="265" t="str">
        <f t="shared" ca="1" si="291"/>
        <v/>
      </c>
      <c r="DU86" s="265" t="str">
        <f t="shared" ca="1" si="292"/>
        <v/>
      </c>
      <c r="DV86" s="265" t="str">
        <f t="shared" ca="1" si="293"/>
        <v/>
      </c>
      <c r="DW86" s="266" t="str">
        <f t="shared" ca="1" si="294"/>
        <v/>
      </c>
    </row>
    <row r="87" spans="2:127" hidden="1" outlineLevel="1" x14ac:dyDescent="0.25">
      <c r="B87" t="str">
        <f t="shared" ca="1" si="222"/>
        <v xml:space="preserve">  </v>
      </c>
      <c r="C87" t="str">
        <f t="shared" ca="1" si="254"/>
        <v/>
      </c>
      <c r="F87" t="str">
        <f t="shared" ca="1" si="297"/>
        <v/>
      </c>
      <c r="G87" t="str">
        <f t="shared" ca="1" si="298"/>
        <v/>
      </c>
      <c r="H87" t="str">
        <f t="shared" ca="1" si="299"/>
        <v/>
      </c>
      <c r="I87" t="str">
        <f t="shared" ca="1" si="300"/>
        <v/>
      </c>
      <c r="K87">
        <f t="shared" ca="1" si="223"/>
        <v>0</v>
      </c>
      <c r="M87">
        <f t="shared" ca="1" si="224"/>
        <v>0</v>
      </c>
      <c r="N87">
        <f t="shared" ca="1" si="225"/>
        <v>0</v>
      </c>
      <c r="O87">
        <f t="shared" ca="1" si="226"/>
        <v>0</v>
      </c>
      <c r="P87">
        <f t="shared" ca="1" si="227"/>
        <v>0</v>
      </c>
      <c r="Q87" t="e">
        <f t="shared" ca="1" si="228"/>
        <v>#VALUE!</v>
      </c>
      <c r="R87" t="e">
        <f t="shared" ca="1" si="229"/>
        <v>#VALUE!</v>
      </c>
      <c r="S87" t="e">
        <f t="shared" ca="1" si="230"/>
        <v>#VALUE!</v>
      </c>
      <c r="T87" t="e">
        <f t="shared" ca="1" si="231"/>
        <v>#VALUE!</v>
      </c>
      <c r="V87">
        <f t="shared" ca="1" si="232"/>
        <v>0</v>
      </c>
      <c r="W87" t="str">
        <f t="shared" ca="1" si="233"/>
        <v/>
      </c>
      <c r="X87" t="str">
        <f t="shared" ca="1" si="301"/>
        <v/>
      </c>
      <c r="Y87" t="str">
        <f t="shared" ca="1" si="234"/>
        <v/>
      </c>
      <c r="Z87" t="str">
        <f t="shared" ca="1" si="235"/>
        <v/>
      </c>
      <c r="AA87" t="str">
        <f t="shared" ca="1" si="302"/>
        <v/>
      </c>
      <c r="AB87" t="str">
        <f t="shared" ca="1" si="236"/>
        <v/>
      </c>
      <c r="AC87" t="str">
        <f t="shared" ca="1" si="237"/>
        <v/>
      </c>
      <c r="AD87" t="str">
        <f t="shared" ca="1" si="303"/>
        <v/>
      </c>
      <c r="AE87" t="str">
        <f t="shared" ca="1" si="238"/>
        <v/>
      </c>
      <c r="AF87" t="str">
        <f t="shared" ca="1" si="239"/>
        <v/>
      </c>
      <c r="AG87" t="str">
        <f t="shared" ca="1" si="304"/>
        <v/>
      </c>
      <c r="AH87" t="str">
        <f t="shared" ca="1" si="240"/>
        <v/>
      </c>
      <c r="AI87" t="str">
        <f t="shared" ca="1" si="241"/>
        <v/>
      </c>
      <c r="AJ87" t="str">
        <f t="shared" ca="1" si="305"/>
        <v/>
      </c>
      <c r="AK87" t="str">
        <f t="shared" ca="1" si="242"/>
        <v/>
      </c>
      <c r="AL87" t="str">
        <f t="shared" ca="1" si="243"/>
        <v/>
      </c>
      <c r="AM87" t="str">
        <f t="shared" ca="1" si="306"/>
        <v/>
      </c>
      <c r="AN87" t="str">
        <f t="shared" ca="1" si="244"/>
        <v/>
      </c>
      <c r="AO87" t="str">
        <f t="shared" ca="1" si="245"/>
        <v/>
      </c>
      <c r="AP87" t="str">
        <f t="shared" ca="1" si="307"/>
        <v/>
      </c>
      <c r="AQ87" t="str">
        <f t="shared" ca="1" si="246"/>
        <v/>
      </c>
      <c r="AR87" t="str">
        <f t="shared" ca="1" si="247"/>
        <v/>
      </c>
      <c r="AS87" t="str">
        <f t="shared" ca="1" si="308"/>
        <v/>
      </c>
      <c r="AT87" t="str">
        <f t="shared" ca="1" si="248"/>
        <v/>
      </c>
      <c r="AU87" t="str">
        <f t="shared" ca="1" si="309"/>
        <v/>
      </c>
      <c r="AV87">
        <f t="shared" ca="1" si="295"/>
        <v>0</v>
      </c>
      <c r="AW87">
        <f t="shared" ca="1" si="249"/>
        <v>0</v>
      </c>
      <c r="AX87">
        <f t="shared" ca="1" si="250"/>
        <v>0</v>
      </c>
      <c r="AY87">
        <f t="shared" ca="1" si="251"/>
        <v>0</v>
      </c>
      <c r="AZ87">
        <f t="shared" ca="1" si="252"/>
        <v>0</v>
      </c>
      <c r="BC87" t="str">
        <f ca="1">IF(BD87="","",COUNTIF($BD$10:BD87,BD87))</f>
        <v/>
      </c>
      <c r="BD87" t="str">
        <f t="shared" ca="1" si="314"/>
        <v/>
      </c>
      <c r="BE87" t="str">
        <f t="shared" ca="1" si="311"/>
        <v/>
      </c>
      <c r="BF87" t="str">
        <f ca="1">IF(BK87="","",COUNTIF($BJ$10:$BJ$99,"&lt;"&amp;BJ87)+COUNTIF($BJ$10:BJ87,"="&amp;BJ87))</f>
        <v/>
      </c>
      <c r="BG87" t="e">
        <f t="shared" ca="1" si="315"/>
        <v>#NUM!</v>
      </c>
      <c r="BH87" t="str">
        <f t="shared" ca="1" si="316"/>
        <v/>
      </c>
      <c r="BI87" t="str">
        <f t="shared" ca="1" si="317"/>
        <v/>
      </c>
      <c r="BJ87" t="str">
        <f t="shared" ca="1" si="312"/>
        <v/>
      </c>
      <c r="BK87" t="str">
        <f ca="1">Lists!AE82</f>
        <v/>
      </c>
      <c r="BL87" s="264" t="str">
        <f t="shared" ca="1" si="313"/>
        <v/>
      </c>
      <c r="BO87" t="str">
        <f t="shared" ca="1" si="310"/>
        <v/>
      </c>
      <c r="BP87" s="264" t="str">
        <f t="shared" ca="1" si="296"/>
        <v/>
      </c>
      <c r="BQ87" s="265" t="str">
        <f t="shared" ca="1" si="318"/>
        <v/>
      </c>
      <c r="BR87" s="265" t="str">
        <f t="shared" ca="1" si="318"/>
        <v/>
      </c>
      <c r="BS87" s="265" t="str">
        <f t="shared" ca="1" si="318"/>
        <v/>
      </c>
      <c r="BT87" s="265" t="str">
        <f t="shared" ca="1" si="318"/>
        <v/>
      </c>
      <c r="BU87" s="265" t="str">
        <f t="shared" ca="1" si="318"/>
        <v/>
      </c>
      <c r="BV87" s="265" t="str">
        <f t="shared" ca="1" si="318"/>
        <v/>
      </c>
      <c r="BW87" s="266" t="str">
        <f t="shared" ca="1" si="318"/>
        <v/>
      </c>
      <c r="BY87" s="264" t="str">
        <f t="shared" ca="1" si="255"/>
        <v/>
      </c>
      <c r="BZ87" s="265" t="str">
        <f t="shared" ca="1" si="256"/>
        <v/>
      </c>
      <c r="CA87" s="265" t="str">
        <f t="shared" ca="1" si="257"/>
        <v/>
      </c>
      <c r="CB87" s="265" t="str">
        <f t="shared" ca="1" si="258"/>
        <v/>
      </c>
      <c r="CC87" s="265" t="str">
        <f t="shared" ca="1" si="259"/>
        <v/>
      </c>
      <c r="CD87" s="265" t="str">
        <f t="shared" ca="1" si="260"/>
        <v/>
      </c>
      <c r="CE87" s="265" t="str">
        <f t="shared" ca="1" si="261"/>
        <v/>
      </c>
      <c r="CF87" s="266" t="str">
        <f t="shared" ca="1" si="262"/>
        <v/>
      </c>
      <c r="CH87" s="264" t="str">
        <f t="shared" ca="1" si="263"/>
        <v/>
      </c>
      <c r="CI87" s="265" t="str">
        <f t="shared" ca="1" si="264"/>
        <v/>
      </c>
      <c r="CJ87" s="265" t="str">
        <f t="shared" ca="1" si="265"/>
        <v/>
      </c>
      <c r="CK87" s="265" t="str">
        <f t="shared" ca="1" si="266"/>
        <v/>
      </c>
      <c r="CL87" s="265" t="str">
        <f t="shared" ca="1" si="267"/>
        <v/>
      </c>
      <c r="CM87" s="265" t="str">
        <f t="shared" ca="1" si="268"/>
        <v/>
      </c>
      <c r="CN87" s="265" t="str">
        <f t="shared" ca="1" si="269"/>
        <v/>
      </c>
      <c r="CO87" s="266" t="str">
        <f t="shared" ca="1" si="270"/>
        <v/>
      </c>
      <c r="CV87" s="264" t="str">
        <f t="shared" ca="1" si="271"/>
        <v/>
      </c>
      <c r="CW87" s="265" t="str">
        <f t="shared" ca="1" si="272"/>
        <v/>
      </c>
      <c r="CX87" s="265" t="str">
        <f t="shared" ca="1" si="273"/>
        <v/>
      </c>
      <c r="CY87" s="265" t="str">
        <f t="shared" ca="1" si="274"/>
        <v/>
      </c>
      <c r="CZ87" s="265" t="str">
        <f t="shared" ca="1" si="275"/>
        <v/>
      </c>
      <c r="DA87" s="265" t="str">
        <f t="shared" ca="1" si="276"/>
        <v/>
      </c>
      <c r="DB87" s="265" t="str">
        <f t="shared" ca="1" si="277"/>
        <v/>
      </c>
      <c r="DC87" s="266" t="str">
        <f t="shared" ca="1" si="278"/>
        <v/>
      </c>
      <c r="DG87" s="264" t="str">
        <f t="shared" ca="1" si="279"/>
        <v/>
      </c>
      <c r="DH87" s="265" t="str">
        <f t="shared" ca="1" si="280"/>
        <v/>
      </c>
      <c r="DI87" s="265" t="str">
        <f t="shared" ca="1" si="281"/>
        <v/>
      </c>
      <c r="DJ87" s="265" t="str">
        <f t="shared" ca="1" si="282"/>
        <v/>
      </c>
      <c r="DK87" s="265" t="str">
        <f t="shared" ca="1" si="283"/>
        <v/>
      </c>
      <c r="DL87" s="265" t="str">
        <f t="shared" ca="1" si="284"/>
        <v/>
      </c>
      <c r="DM87" s="265" t="str">
        <f t="shared" ca="1" si="285"/>
        <v/>
      </c>
      <c r="DN87" s="266" t="str">
        <f t="shared" ca="1" si="286"/>
        <v/>
      </c>
      <c r="DP87" s="264" t="str">
        <f t="shared" ca="1" si="287"/>
        <v/>
      </c>
      <c r="DQ87" s="265" t="str">
        <f t="shared" ca="1" si="288"/>
        <v/>
      </c>
      <c r="DR87" s="265" t="str">
        <f t="shared" ca="1" si="289"/>
        <v/>
      </c>
      <c r="DS87" s="265" t="str">
        <f t="shared" ca="1" si="290"/>
        <v/>
      </c>
      <c r="DT87" s="265" t="str">
        <f t="shared" ca="1" si="291"/>
        <v/>
      </c>
      <c r="DU87" s="265" t="str">
        <f t="shared" ca="1" si="292"/>
        <v/>
      </c>
      <c r="DV87" s="265" t="str">
        <f t="shared" ca="1" si="293"/>
        <v/>
      </c>
      <c r="DW87" s="266" t="str">
        <f t="shared" ca="1" si="294"/>
        <v/>
      </c>
    </row>
    <row r="88" spans="2:127" hidden="1" outlineLevel="1" x14ac:dyDescent="0.25">
      <c r="B88" t="str">
        <f t="shared" ca="1" si="222"/>
        <v xml:space="preserve">  </v>
      </c>
      <c r="C88" t="str">
        <f t="shared" ca="1" si="254"/>
        <v/>
      </c>
      <c r="F88" t="str">
        <f t="shared" ca="1" si="297"/>
        <v/>
      </c>
      <c r="G88" t="str">
        <f t="shared" ca="1" si="298"/>
        <v/>
      </c>
      <c r="H88" t="str">
        <f t="shared" ca="1" si="299"/>
        <v/>
      </c>
      <c r="I88" t="str">
        <f t="shared" ca="1" si="300"/>
        <v/>
      </c>
      <c r="K88">
        <f t="shared" ca="1" si="223"/>
        <v>0</v>
      </c>
      <c r="M88">
        <f t="shared" ca="1" si="224"/>
        <v>0</v>
      </c>
      <c r="N88">
        <f t="shared" ca="1" si="225"/>
        <v>0</v>
      </c>
      <c r="O88">
        <f t="shared" ca="1" si="226"/>
        <v>0</v>
      </c>
      <c r="P88">
        <f t="shared" ca="1" si="227"/>
        <v>0</v>
      </c>
      <c r="Q88" t="e">
        <f t="shared" ca="1" si="228"/>
        <v>#VALUE!</v>
      </c>
      <c r="R88" t="e">
        <f t="shared" ca="1" si="229"/>
        <v>#VALUE!</v>
      </c>
      <c r="S88" t="e">
        <f t="shared" ca="1" si="230"/>
        <v>#VALUE!</v>
      </c>
      <c r="T88" t="e">
        <f t="shared" ca="1" si="231"/>
        <v>#VALUE!</v>
      </c>
      <c r="V88">
        <f t="shared" ca="1" si="232"/>
        <v>0</v>
      </c>
      <c r="W88" t="str">
        <f t="shared" ca="1" si="233"/>
        <v/>
      </c>
      <c r="X88" t="str">
        <f t="shared" ca="1" si="301"/>
        <v/>
      </c>
      <c r="Y88" t="str">
        <f t="shared" ca="1" si="234"/>
        <v/>
      </c>
      <c r="Z88" t="str">
        <f t="shared" ca="1" si="235"/>
        <v/>
      </c>
      <c r="AA88" t="str">
        <f t="shared" ca="1" si="302"/>
        <v/>
      </c>
      <c r="AB88" t="str">
        <f t="shared" ca="1" si="236"/>
        <v/>
      </c>
      <c r="AC88" t="str">
        <f t="shared" ca="1" si="237"/>
        <v/>
      </c>
      <c r="AD88" t="str">
        <f t="shared" ca="1" si="303"/>
        <v/>
      </c>
      <c r="AE88" t="str">
        <f t="shared" ca="1" si="238"/>
        <v/>
      </c>
      <c r="AF88" t="str">
        <f t="shared" ca="1" si="239"/>
        <v/>
      </c>
      <c r="AG88" t="str">
        <f t="shared" ca="1" si="304"/>
        <v/>
      </c>
      <c r="AH88" t="str">
        <f t="shared" ca="1" si="240"/>
        <v/>
      </c>
      <c r="AI88" t="str">
        <f t="shared" ca="1" si="241"/>
        <v/>
      </c>
      <c r="AJ88" t="str">
        <f t="shared" ca="1" si="305"/>
        <v/>
      </c>
      <c r="AK88" t="str">
        <f t="shared" ca="1" si="242"/>
        <v/>
      </c>
      <c r="AL88" t="str">
        <f t="shared" ca="1" si="243"/>
        <v/>
      </c>
      <c r="AM88" t="str">
        <f t="shared" ca="1" si="306"/>
        <v/>
      </c>
      <c r="AN88" t="str">
        <f t="shared" ca="1" si="244"/>
        <v/>
      </c>
      <c r="AO88" t="str">
        <f t="shared" ca="1" si="245"/>
        <v/>
      </c>
      <c r="AP88" t="str">
        <f t="shared" ca="1" si="307"/>
        <v/>
      </c>
      <c r="AQ88" t="str">
        <f t="shared" ca="1" si="246"/>
        <v/>
      </c>
      <c r="AR88" t="str">
        <f t="shared" ca="1" si="247"/>
        <v/>
      </c>
      <c r="AS88" t="str">
        <f t="shared" ca="1" si="308"/>
        <v/>
      </c>
      <c r="AT88" t="str">
        <f t="shared" ca="1" si="248"/>
        <v/>
      </c>
      <c r="AU88" t="str">
        <f t="shared" ca="1" si="309"/>
        <v/>
      </c>
      <c r="AV88">
        <f t="shared" ca="1" si="295"/>
        <v>0</v>
      </c>
      <c r="AW88">
        <f t="shared" ca="1" si="249"/>
        <v>0</v>
      </c>
      <c r="AX88">
        <f t="shared" ca="1" si="250"/>
        <v>0</v>
      </c>
      <c r="AY88">
        <f t="shared" ca="1" si="251"/>
        <v>0</v>
      </c>
      <c r="AZ88">
        <f t="shared" ca="1" si="252"/>
        <v>0</v>
      </c>
      <c r="BC88" t="str">
        <f ca="1">IF(BD88="","",COUNTIF($BD$10:BD88,BD88))</f>
        <v/>
      </c>
      <c r="BD88" t="str">
        <f t="shared" ca="1" si="314"/>
        <v/>
      </c>
      <c r="BE88" t="str">
        <f t="shared" ca="1" si="311"/>
        <v/>
      </c>
      <c r="BF88" t="str">
        <f ca="1">IF(BK88="","",COUNTIF($BJ$10:$BJ$99,"&lt;"&amp;BJ88)+COUNTIF($BJ$10:BJ88,"="&amp;BJ88))</f>
        <v/>
      </c>
      <c r="BG88" t="e">
        <f t="shared" ca="1" si="315"/>
        <v>#NUM!</v>
      </c>
      <c r="BH88" t="str">
        <f t="shared" ca="1" si="316"/>
        <v/>
      </c>
      <c r="BI88" t="str">
        <f t="shared" ca="1" si="317"/>
        <v/>
      </c>
      <c r="BJ88" t="str">
        <f t="shared" ca="1" si="312"/>
        <v/>
      </c>
      <c r="BK88" t="str">
        <f ca="1">Lists!AE83</f>
        <v/>
      </c>
      <c r="BL88" s="264" t="str">
        <f t="shared" ca="1" si="313"/>
        <v/>
      </c>
      <c r="BO88" t="str">
        <f t="shared" ca="1" si="310"/>
        <v/>
      </c>
      <c r="BP88" s="264" t="str">
        <f t="shared" ca="1" si="296"/>
        <v/>
      </c>
      <c r="BQ88" s="265" t="str">
        <f t="shared" ca="1" si="318"/>
        <v/>
      </c>
      <c r="BR88" s="265" t="str">
        <f t="shared" ca="1" si="318"/>
        <v/>
      </c>
      <c r="BS88" s="265" t="str">
        <f t="shared" ca="1" si="318"/>
        <v/>
      </c>
      <c r="BT88" s="265" t="str">
        <f t="shared" ca="1" si="318"/>
        <v/>
      </c>
      <c r="BU88" s="265" t="str">
        <f t="shared" ca="1" si="318"/>
        <v/>
      </c>
      <c r="BV88" s="265" t="str">
        <f t="shared" ca="1" si="318"/>
        <v/>
      </c>
      <c r="BW88" s="266" t="str">
        <f t="shared" ca="1" si="318"/>
        <v/>
      </c>
      <c r="BY88" s="264" t="str">
        <f t="shared" ca="1" si="255"/>
        <v/>
      </c>
      <c r="BZ88" s="265" t="str">
        <f t="shared" ca="1" si="256"/>
        <v/>
      </c>
      <c r="CA88" s="265" t="str">
        <f t="shared" ca="1" si="257"/>
        <v/>
      </c>
      <c r="CB88" s="265" t="str">
        <f t="shared" ca="1" si="258"/>
        <v/>
      </c>
      <c r="CC88" s="265" t="str">
        <f t="shared" ca="1" si="259"/>
        <v/>
      </c>
      <c r="CD88" s="265" t="str">
        <f t="shared" ca="1" si="260"/>
        <v/>
      </c>
      <c r="CE88" s="265" t="str">
        <f t="shared" ca="1" si="261"/>
        <v/>
      </c>
      <c r="CF88" s="266" t="str">
        <f t="shared" ca="1" si="262"/>
        <v/>
      </c>
      <c r="CH88" s="264" t="str">
        <f t="shared" ca="1" si="263"/>
        <v/>
      </c>
      <c r="CI88" s="265" t="str">
        <f t="shared" ca="1" si="264"/>
        <v/>
      </c>
      <c r="CJ88" s="265" t="str">
        <f t="shared" ca="1" si="265"/>
        <v/>
      </c>
      <c r="CK88" s="265" t="str">
        <f t="shared" ca="1" si="266"/>
        <v/>
      </c>
      <c r="CL88" s="265" t="str">
        <f t="shared" ca="1" si="267"/>
        <v/>
      </c>
      <c r="CM88" s="265" t="str">
        <f t="shared" ca="1" si="268"/>
        <v/>
      </c>
      <c r="CN88" s="265" t="str">
        <f t="shared" ca="1" si="269"/>
        <v/>
      </c>
      <c r="CO88" s="266" t="str">
        <f t="shared" ca="1" si="270"/>
        <v/>
      </c>
      <c r="CV88" s="264" t="str">
        <f t="shared" ca="1" si="271"/>
        <v/>
      </c>
      <c r="CW88" s="265" t="str">
        <f t="shared" ca="1" si="272"/>
        <v/>
      </c>
      <c r="CX88" s="265" t="str">
        <f t="shared" ca="1" si="273"/>
        <v/>
      </c>
      <c r="CY88" s="265" t="str">
        <f t="shared" ca="1" si="274"/>
        <v/>
      </c>
      <c r="CZ88" s="265" t="str">
        <f t="shared" ca="1" si="275"/>
        <v/>
      </c>
      <c r="DA88" s="265" t="str">
        <f t="shared" ca="1" si="276"/>
        <v/>
      </c>
      <c r="DB88" s="265" t="str">
        <f t="shared" ca="1" si="277"/>
        <v/>
      </c>
      <c r="DC88" s="266" t="str">
        <f t="shared" ca="1" si="278"/>
        <v/>
      </c>
      <c r="DG88" s="264" t="str">
        <f t="shared" ca="1" si="279"/>
        <v/>
      </c>
      <c r="DH88" s="265" t="str">
        <f t="shared" ca="1" si="280"/>
        <v/>
      </c>
      <c r="DI88" s="265" t="str">
        <f t="shared" ca="1" si="281"/>
        <v/>
      </c>
      <c r="DJ88" s="265" t="str">
        <f t="shared" ca="1" si="282"/>
        <v/>
      </c>
      <c r="DK88" s="265" t="str">
        <f t="shared" ca="1" si="283"/>
        <v/>
      </c>
      <c r="DL88" s="265" t="str">
        <f t="shared" ca="1" si="284"/>
        <v/>
      </c>
      <c r="DM88" s="265" t="str">
        <f t="shared" ca="1" si="285"/>
        <v/>
      </c>
      <c r="DN88" s="266" t="str">
        <f t="shared" ca="1" si="286"/>
        <v/>
      </c>
      <c r="DP88" s="264" t="str">
        <f t="shared" ca="1" si="287"/>
        <v/>
      </c>
      <c r="DQ88" s="265" t="str">
        <f t="shared" ca="1" si="288"/>
        <v/>
      </c>
      <c r="DR88" s="265" t="str">
        <f t="shared" ca="1" si="289"/>
        <v/>
      </c>
      <c r="DS88" s="265" t="str">
        <f t="shared" ca="1" si="290"/>
        <v/>
      </c>
      <c r="DT88" s="265" t="str">
        <f t="shared" ca="1" si="291"/>
        <v/>
      </c>
      <c r="DU88" s="265" t="str">
        <f t="shared" ca="1" si="292"/>
        <v/>
      </c>
      <c r="DV88" s="265" t="str">
        <f t="shared" ca="1" si="293"/>
        <v/>
      </c>
      <c r="DW88" s="266" t="str">
        <f t="shared" ca="1" si="294"/>
        <v/>
      </c>
    </row>
    <row r="89" spans="2:127" hidden="1" outlineLevel="1" x14ac:dyDescent="0.25">
      <c r="B89" t="str">
        <f t="shared" ca="1" si="222"/>
        <v xml:space="preserve">  </v>
      </c>
      <c r="C89" t="str">
        <f t="shared" ca="1" si="254"/>
        <v/>
      </c>
      <c r="F89" t="str">
        <f t="shared" ca="1" si="297"/>
        <v/>
      </c>
      <c r="G89" t="str">
        <f t="shared" ca="1" si="298"/>
        <v/>
      </c>
      <c r="H89" t="str">
        <f t="shared" ca="1" si="299"/>
        <v/>
      </c>
      <c r="I89" t="str">
        <f t="shared" ca="1" si="300"/>
        <v/>
      </c>
      <c r="K89">
        <f t="shared" ca="1" si="223"/>
        <v>0</v>
      </c>
      <c r="M89">
        <f t="shared" ca="1" si="224"/>
        <v>0</v>
      </c>
      <c r="N89">
        <f t="shared" ca="1" si="225"/>
        <v>0</v>
      </c>
      <c r="O89">
        <f t="shared" ca="1" si="226"/>
        <v>0</v>
      </c>
      <c r="P89">
        <f t="shared" ca="1" si="227"/>
        <v>0</v>
      </c>
      <c r="Q89" t="e">
        <f t="shared" ca="1" si="228"/>
        <v>#VALUE!</v>
      </c>
      <c r="R89" t="e">
        <f t="shared" ca="1" si="229"/>
        <v>#VALUE!</v>
      </c>
      <c r="S89" t="e">
        <f t="shared" ca="1" si="230"/>
        <v>#VALUE!</v>
      </c>
      <c r="T89" t="e">
        <f t="shared" ca="1" si="231"/>
        <v>#VALUE!</v>
      </c>
      <c r="V89">
        <f t="shared" ca="1" si="232"/>
        <v>0</v>
      </c>
      <c r="W89" t="str">
        <f t="shared" ca="1" si="233"/>
        <v/>
      </c>
      <c r="X89" t="str">
        <f t="shared" ca="1" si="301"/>
        <v/>
      </c>
      <c r="Y89" t="str">
        <f t="shared" ca="1" si="234"/>
        <v/>
      </c>
      <c r="Z89" t="str">
        <f t="shared" ca="1" si="235"/>
        <v/>
      </c>
      <c r="AA89" t="str">
        <f t="shared" ca="1" si="302"/>
        <v/>
      </c>
      <c r="AB89" t="str">
        <f t="shared" ca="1" si="236"/>
        <v/>
      </c>
      <c r="AC89" t="str">
        <f t="shared" ca="1" si="237"/>
        <v/>
      </c>
      <c r="AD89" t="str">
        <f t="shared" ca="1" si="303"/>
        <v/>
      </c>
      <c r="AE89" t="str">
        <f t="shared" ca="1" si="238"/>
        <v/>
      </c>
      <c r="AF89" t="str">
        <f t="shared" ca="1" si="239"/>
        <v/>
      </c>
      <c r="AG89" t="str">
        <f t="shared" ca="1" si="304"/>
        <v/>
      </c>
      <c r="AH89" t="str">
        <f t="shared" ca="1" si="240"/>
        <v/>
      </c>
      <c r="AI89" t="str">
        <f t="shared" ca="1" si="241"/>
        <v/>
      </c>
      <c r="AJ89" t="str">
        <f t="shared" ca="1" si="305"/>
        <v/>
      </c>
      <c r="AK89" t="str">
        <f t="shared" ca="1" si="242"/>
        <v/>
      </c>
      <c r="AL89" t="str">
        <f t="shared" ca="1" si="243"/>
        <v/>
      </c>
      <c r="AM89" t="str">
        <f t="shared" ca="1" si="306"/>
        <v/>
      </c>
      <c r="AN89" t="str">
        <f t="shared" ca="1" si="244"/>
        <v/>
      </c>
      <c r="AO89" t="str">
        <f t="shared" ca="1" si="245"/>
        <v/>
      </c>
      <c r="AP89" t="str">
        <f t="shared" ca="1" si="307"/>
        <v/>
      </c>
      <c r="AQ89" t="str">
        <f t="shared" ca="1" si="246"/>
        <v/>
      </c>
      <c r="AR89" t="str">
        <f t="shared" ca="1" si="247"/>
        <v/>
      </c>
      <c r="AS89" t="str">
        <f t="shared" ca="1" si="308"/>
        <v/>
      </c>
      <c r="AT89" t="str">
        <f t="shared" ca="1" si="248"/>
        <v/>
      </c>
      <c r="AU89" t="str">
        <f t="shared" ca="1" si="309"/>
        <v/>
      </c>
      <c r="AV89">
        <f t="shared" ca="1" si="295"/>
        <v>0</v>
      </c>
      <c r="AW89">
        <f t="shared" ca="1" si="249"/>
        <v>0</v>
      </c>
      <c r="AX89">
        <f t="shared" ca="1" si="250"/>
        <v>0</v>
      </c>
      <c r="AY89">
        <f t="shared" ca="1" si="251"/>
        <v>0</v>
      </c>
      <c r="AZ89">
        <f t="shared" ca="1" si="252"/>
        <v>0</v>
      </c>
      <c r="BC89" t="str">
        <f ca="1">IF(BD89="","",COUNTIF($BD$10:BD89,BD89))</f>
        <v/>
      </c>
      <c r="BD89" t="str">
        <f t="shared" ca="1" si="314"/>
        <v/>
      </c>
      <c r="BE89" t="str">
        <f t="shared" ca="1" si="311"/>
        <v/>
      </c>
      <c r="BF89" t="str">
        <f ca="1">IF(BK89="","",COUNTIF($BJ$10:$BJ$99,"&lt;"&amp;BJ89)+COUNTIF($BJ$10:BJ89,"="&amp;BJ89))</f>
        <v/>
      </c>
      <c r="BG89" t="e">
        <f t="shared" ca="1" si="315"/>
        <v>#NUM!</v>
      </c>
      <c r="BH89" t="str">
        <f t="shared" ca="1" si="316"/>
        <v/>
      </c>
      <c r="BI89" t="str">
        <f t="shared" ca="1" si="317"/>
        <v/>
      </c>
      <c r="BJ89" t="str">
        <f t="shared" ca="1" si="312"/>
        <v/>
      </c>
      <c r="BK89" t="str">
        <f ca="1">Lists!AE84</f>
        <v/>
      </c>
      <c r="BL89" s="264" t="str">
        <f t="shared" ca="1" si="313"/>
        <v/>
      </c>
      <c r="BO89" t="str">
        <f t="shared" ca="1" si="310"/>
        <v/>
      </c>
      <c r="BP89" s="264" t="str">
        <f t="shared" ca="1" si="296"/>
        <v/>
      </c>
      <c r="BQ89" s="265" t="str">
        <f t="shared" ca="1" si="318"/>
        <v/>
      </c>
      <c r="BR89" s="265" t="str">
        <f t="shared" ca="1" si="318"/>
        <v/>
      </c>
      <c r="BS89" s="265" t="str">
        <f t="shared" ca="1" si="318"/>
        <v/>
      </c>
      <c r="BT89" s="265" t="str">
        <f t="shared" ca="1" si="318"/>
        <v/>
      </c>
      <c r="BU89" s="265" t="str">
        <f t="shared" ca="1" si="318"/>
        <v/>
      </c>
      <c r="BV89" s="265" t="str">
        <f t="shared" ca="1" si="318"/>
        <v/>
      </c>
      <c r="BW89" s="266" t="str">
        <f t="shared" ca="1" si="318"/>
        <v/>
      </c>
      <c r="BY89" s="264" t="str">
        <f t="shared" ca="1" si="255"/>
        <v/>
      </c>
      <c r="BZ89" s="265" t="str">
        <f t="shared" ca="1" si="256"/>
        <v/>
      </c>
      <c r="CA89" s="265" t="str">
        <f t="shared" ca="1" si="257"/>
        <v/>
      </c>
      <c r="CB89" s="265" t="str">
        <f t="shared" ca="1" si="258"/>
        <v/>
      </c>
      <c r="CC89" s="265" t="str">
        <f t="shared" ca="1" si="259"/>
        <v/>
      </c>
      <c r="CD89" s="265" t="str">
        <f t="shared" ca="1" si="260"/>
        <v/>
      </c>
      <c r="CE89" s="265" t="str">
        <f t="shared" ca="1" si="261"/>
        <v/>
      </c>
      <c r="CF89" s="266" t="str">
        <f t="shared" ca="1" si="262"/>
        <v/>
      </c>
      <c r="CH89" s="264" t="str">
        <f t="shared" ca="1" si="263"/>
        <v/>
      </c>
      <c r="CI89" s="265" t="str">
        <f t="shared" ca="1" si="264"/>
        <v/>
      </c>
      <c r="CJ89" s="265" t="str">
        <f t="shared" ca="1" si="265"/>
        <v/>
      </c>
      <c r="CK89" s="265" t="str">
        <f t="shared" ca="1" si="266"/>
        <v/>
      </c>
      <c r="CL89" s="265" t="str">
        <f t="shared" ca="1" si="267"/>
        <v/>
      </c>
      <c r="CM89" s="265" t="str">
        <f t="shared" ca="1" si="268"/>
        <v/>
      </c>
      <c r="CN89" s="265" t="str">
        <f t="shared" ca="1" si="269"/>
        <v/>
      </c>
      <c r="CO89" s="266" t="str">
        <f t="shared" ca="1" si="270"/>
        <v/>
      </c>
      <c r="CV89" s="264" t="str">
        <f t="shared" ca="1" si="271"/>
        <v/>
      </c>
      <c r="CW89" s="265" t="str">
        <f t="shared" ca="1" si="272"/>
        <v/>
      </c>
      <c r="CX89" s="265" t="str">
        <f t="shared" ca="1" si="273"/>
        <v/>
      </c>
      <c r="CY89" s="265" t="str">
        <f t="shared" ca="1" si="274"/>
        <v/>
      </c>
      <c r="CZ89" s="265" t="str">
        <f t="shared" ca="1" si="275"/>
        <v/>
      </c>
      <c r="DA89" s="265" t="str">
        <f t="shared" ca="1" si="276"/>
        <v/>
      </c>
      <c r="DB89" s="265" t="str">
        <f t="shared" ca="1" si="277"/>
        <v/>
      </c>
      <c r="DC89" s="266" t="str">
        <f t="shared" ca="1" si="278"/>
        <v/>
      </c>
      <c r="DG89" s="264" t="str">
        <f t="shared" ca="1" si="279"/>
        <v/>
      </c>
      <c r="DH89" s="265" t="str">
        <f t="shared" ca="1" si="280"/>
        <v/>
      </c>
      <c r="DI89" s="265" t="str">
        <f t="shared" ca="1" si="281"/>
        <v/>
      </c>
      <c r="DJ89" s="265" t="str">
        <f t="shared" ca="1" si="282"/>
        <v/>
      </c>
      <c r="DK89" s="265" t="str">
        <f t="shared" ca="1" si="283"/>
        <v/>
      </c>
      <c r="DL89" s="265" t="str">
        <f t="shared" ca="1" si="284"/>
        <v/>
      </c>
      <c r="DM89" s="265" t="str">
        <f t="shared" ca="1" si="285"/>
        <v/>
      </c>
      <c r="DN89" s="266" t="str">
        <f t="shared" ca="1" si="286"/>
        <v/>
      </c>
      <c r="DP89" s="264" t="str">
        <f t="shared" ca="1" si="287"/>
        <v/>
      </c>
      <c r="DQ89" s="265" t="str">
        <f t="shared" ca="1" si="288"/>
        <v/>
      </c>
      <c r="DR89" s="265" t="str">
        <f t="shared" ca="1" si="289"/>
        <v/>
      </c>
      <c r="DS89" s="265" t="str">
        <f t="shared" ca="1" si="290"/>
        <v/>
      </c>
      <c r="DT89" s="265" t="str">
        <f t="shared" ca="1" si="291"/>
        <v/>
      </c>
      <c r="DU89" s="265" t="str">
        <f t="shared" ca="1" si="292"/>
        <v/>
      </c>
      <c r="DV89" s="265" t="str">
        <f t="shared" ca="1" si="293"/>
        <v/>
      </c>
      <c r="DW89" s="266" t="str">
        <f t="shared" ca="1" si="294"/>
        <v/>
      </c>
    </row>
    <row r="90" spans="2:127" hidden="1" outlineLevel="1" x14ac:dyDescent="0.25">
      <c r="B90" t="str">
        <f t="shared" ca="1" si="222"/>
        <v xml:space="preserve">  </v>
      </c>
      <c r="C90" t="str">
        <f t="shared" ca="1" si="254"/>
        <v/>
      </c>
      <c r="F90" t="str">
        <f t="shared" ca="1" si="297"/>
        <v/>
      </c>
      <c r="G90" t="str">
        <f t="shared" ca="1" si="298"/>
        <v/>
      </c>
      <c r="H90" t="str">
        <f t="shared" ca="1" si="299"/>
        <v/>
      </c>
      <c r="I90" t="str">
        <f t="shared" ca="1" si="300"/>
        <v/>
      </c>
      <c r="K90">
        <f t="shared" ca="1" si="223"/>
        <v>0</v>
      </c>
      <c r="M90">
        <f t="shared" ca="1" si="224"/>
        <v>0</v>
      </c>
      <c r="N90">
        <f t="shared" ca="1" si="225"/>
        <v>0</v>
      </c>
      <c r="O90">
        <f t="shared" ca="1" si="226"/>
        <v>0</v>
      </c>
      <c r="P90">
        <f t="shared" ca="1" si="227"/>
        <v>0</v>
      </c>
      <c r="Q90" t="e">
        <f t="shared" ca="1" si="228"/>
        <v>#VALUE!</v>
      </c>
      <c r="R90" t="e">
        <f t="shared" ca="1" si="229"/>
        <v>#VALUE!</v>
      </c>
      <c r="S90" t="e">
        <f t="shared" ca="1" si="230"/>
        <v>#VALUE!</v>
      </c>
      <c r="T90" t="e">
        <f t="shared" ca="1" si="231"/>
        <v>#VALUE!</v>
      </c>
      <c r="V90">
        <f t="shared" ca="1" si="232"/>
        <v>0</v>
      </c>
      <c r="W90" t="str">
        <f t="shared" ca="1" si="233"/>
        <v/>
      </c>
      <c r="X90" t="str">
        <f t="shared" ca="1" si="301"/>
        <v/>
      </c>
      <c r="Y90" t="str">
        <f t="shared" ca="1" si="234"/>
        <v/>
      </c>
      <c r="Z90" t="str">
        <f t="shared" ca="1" si="235"/>
        <v/>
      </c>
      <c r="AA90" t="str">
        <f t="shared" ca="1" si="302"/>
        <v/>
      </c>
      <c r="AB90" t="str">
        <f t="shared" ca="1" si="236"/>
        <v/>
      </c>
      <c r="AC90" t="str">
        <f t="shared" ca="1" si="237"/>
        <v/>
      </c>
      <c r="AD90" t="str">
        <f t="shared" ca="1" si="303"/>
        <v/>
      </c>
      <c r="AE90" t="str">
        <f t="shared" ca="1" si="238"/>
        <v/>
      </c>
      <c r="AF90" t="str">
        <f t="shared" ca="1" si="239"/>
        <v/>
      </c>
      <c r="AG90" t="str">
        <f t="shared" ca="1" si="304"/>
        <v/>
      </c>
      <c r="AH90" t="str">
        <f t="shared" ca="1" si="240"/>
        <v/>
      </c>
      <c r="AI90" t="str">
        <f t="shared" ca="1" si="241"/>
        <v/>
      </c>
      <c r="AJ90" t="str">
        <f t="shared" ca="1" si="305"/>
        <v/>
      </c>
      <c r="AK90" t="str">
        <f t="shared" ca="1" si="242"/>
        <v/>
      </c>
      <c r="AL90" t="str">
        <f t="shared" ca="1" si="243"/>
        <v/>
      </c>
      <c r="AM90" t="str">
        <f t="shared" ca="1" si="306"/>
        <v/>
      </c>
      <c r="AN90" t="str">
        <f t="shared" ca="1" si="244"/>
        <v/>
      </c>
      <c r="AO90" t="str">
        <f t="shared" ca="1" si="245"/>
        <v/>
      </c>
      <c r="AP90" t="str">
        <f t="shared" ca="1" si="307"/>
        <v/>
      </c>
      <c r="AQ90" t="str">
        <f t="shared" ca="1" si="246"/>
        <v/>
      </c>
      <c r="AR90" t="str">
        <f t="shared" ca="1" si="247"/>
        <v/>
      </c>
      <c r="AS90" t="str">
        <f t="shared" ca="1" si="308"/>
        <v/>
      </c>
      <c r="AT90" t="str">
        <f t="shared" ca="1" si="248"/>
        <v/>
      </c>
      <c r="AU90" t="str">
        <f t="shared" ca="1" si="309"/>
        <v/>
      </c>
      <c r="AV90">
        <f t="shared" ca="1" si="295"/>
        <v>0</v>
      </c>
      <c r="AW90">
        <f t="shared" ca="1" si="249"/>
        <v>0</v>
      </c>
      <c r="AX90">
        <f t="shared" ca="1" si="250"/>
        <v>0</v>
      </c>
      <c r="AY90">
        <f t="shared" ca="1" si="251"/>
        <v>0</v>
      </c>
      <c r="AZ90">
        <f t="shared" ca="1" si="252"/>
        <v>0</v>
      </c>
      <c r="BC90" t="str">
        <f ca="1">IF(BD90="","",COUNTIF($BD$10:BD90,BD90))</f>
        <v/>
      </c>
      <c r="BD90" t="str">
        <f t="shared" ca="1" si="314"/>
        <v/>
      </c>
      <c r="BE90" t="str">
        <f t="shared" ca="1" si="311"/>
        <v/>
      </c>
      <c r="BF90" t="str">
        <f ca="1">IF(BK90="","",COUNTIF($BJ$10:$BJ$99,"&lt;"&amp;BJ90)+COUNTIF($BJ$10:BJ90,"="&amp;BJ90))</f>
        <v/>
      </c>
      <c r="BG90" t="e">
        <f t="shared" ca="1" si="315"/>
        <v>#NUM!</v>
      </c>
      <c r="BH90" t="str">
        <f t="shared" ca="1" si="316"/>
        <v/>
      </c>
      <c r="BI90" t="str">
        <f t="shared" ca="1" si="317"/>
        <v/>
      </c>
      <c r="BJ90" t="str">
        <f t="shared" ca="1" si="312"/>
        <v/>
      </c>
      <c r="BK90" t="str">
        <f ca="1">Lists!AE85</f>
        <v/>
      </c>
      <c r="BL90" s="264" t="str">
        <f t="shared" ca="1" si="313"/>
        <v/>
      </c>
      <c r="BO90" t="str">
        <f t="shared" ca="1" si="310"/>
        <v/>
      </c>
      <c r="BP90" s="264" t="str">
        <f t="shared" ca="1" si="296"/>
        <v/>
      </c>
      <c r="BQ90" s="265" t="str">
        <f t="shared" ca="1" si="318"/>
        <v/>
      </c>
      <c r="BR90" s="265" t="str">
        <f t="shared" ca="1" si="318"/>
        <v/>
      </c>
      <c r="BS90" s="265" t="str">
        <f t="shared" ca="1" si="318"/>
        <v/>
      </c>
      <c r="BT90" s="265" t="str">
        <f t="shared" ca="1" si="318"/>
        <v/>
      </c>
      <c r="BU90" s="265" t="str">
        <f t="shared" ca="1" si="318"/>
        <v/>
      </c>
      <c r="BV90" s="265" t="str">
        <f t="shared" ca="1" si="318"/>
        <v/>
      </c>
      <c r="BW90" s="266" t="str">
        <f t="shared" ca="1" si="318"/>
        <v/>
      </c>
      <c r="BY90" s="264" t="str">
        <f t="shared" ca="1" si="255"/>
        <v/>
      </c>
      <c r="BZ90" s="265" t="str">
        <f t="shared" ca="1" si="256"/>
        <v/>
      </c>
      <c r="CA90" s="265" t="str">
        <f t="shared" ca="1" si="257"/>
        <v/>
      </c>
      <c r="CB90" s="265" t="str">
        <f t="shared" ca="1" si="258"/>
        <v/>
      </c>
      <c r="CC90" s="265" t="str">
        <f t="shared" ca="1" si="259"/>
        <v/>
      </c>
      <c r="CD90" s="265" t="str">
        <f t="shared" ca="1" si="260"/>
        <v/>
      </c>
      <c r="CE90" s="265" t="str">
        <f t="shared" ca="1" si="261"/>
        <v/>
      </c>
      <c r="CF90" s="266" t="str">
        <f t="shared" ca="1" si="262"/>
        <v/>
      </c>
      <c r="CH90" s="264" t="str">
        <f t="shared" ca="1" si="263"/>
        <v/>
      </c>
      <c r="CI90" s="265" t="str">
        <f t="shared" ca="1" si="264"/>
        <v/>
      </c>
      <c r="CJ90" s="265" t="str">
        <f t="shared" ca="1" si="265"/>
        <v/>
      </c>
      <c r="CK90" s="265" t="str">
        <f t="shared" ca="1" si="266"/>
        <v/>
      </c>
      <c r="CL90" s="265" t="str">
        <f t="shared" ca="1" si="267"/>
        <v/>
      </c>
      <c r="CM90" s="265" t="str">
        <f t="shared" ca="1" si="268"/>
        <v/>
      </c>
      <c r="CN90" s="265" t="str">
        <f t="shared" ca="1" si="269"/>
        <v/>
      </c>
      <c r="CO90" s="266" t="str">
        <f t="shared" ca="1" si="270"/>
        <v/>
      </c>
      <c r="CV90" s="264" t="str">
        <f t="shared" ca="1" si="271"/>
        <v/>
      </c>
      <c r="CW90" s="265" t="str">
        <f t="shared" ca="1" si="272"/>
        <v/>
      </c>
      <c r="CX90" s="265" t="str">
        <f t="shared" ca="1" si="273"/>
        <v/>
      </c>
      <c r="CY90" s="265" t="str">
        <f t="shared" ca="1" si="274"/>
        <v/>
      </c>
      <c r="CZ90" s="265" t="str">
        <f t="shared" ca="1" si="275"/>
        <v/>
      </c>
      <c r="DA90" s="265" t="str">
        <f t="shared" ca="1" si="276"/>
        <v/>
      </c>
      <c r="DB90" s="265" t="str">
        <f t="shared" ca="1" si="277"/>
        <v/>
      </c>
      <c r="DC90" s="266" t="str">
        <f t="shared" ca="1" si="278"/>
        <v/>
      </c>
      <c r="DG90" s="264" t="str">
        <f t="shared" ca="1" si="279"/>
        <v/>
      </c>
      <c r="DH90" s="265" t="str">
        <f t="shared" ca="1" si="280"/>
        <v/>
      </c>
      <c r="DI90" s="265" t="str">
        <f t="shared" ca="1" si="281"/>
        <v/>
      </c>
      <c r="DJ90" s="265" t="str">
        <f t="shared" ca="1" si="282"/>
        <v/>
      </c>
      <c r="DK90" s="265" t="str">
        <f t="shared" ca="1" si="283"/>
        <v/>
      </c>
      <c r="DL90" s="265" t="str">
        <f t="shared" ca="1" si="284"/>
        <v/>
      </c>
      <c r="DM90" s="265" t="str">
        <f t="shared" ca="1" si="285"/>
        <v/>
      </c>
      <c r="DN90" s="266" t="str">
        <f t="shared" ca="1" si="286"/>
        <v/>
      </c>
      <c r="DP90" s="264" t="str">
        <f t="shared" ca="1" si="287"/>
        <v/>
      </c>
      <c r="DQ90" s="265" t="str">
        <f t="shared" ca="1" si="288"/>
        <v/>
      </c>
      <c r="DR90" s="265" t="str">
        <f t="shared" ca="1" si="289"/>
        <v/>
      </c>
      <c r="DS90" s="265" t="str">
        <f t="shared" ca="1" si="290"/>
        <v/>
      </c>
      <c r="DT90" s="265" t="str">
        <f t="shared" ca="1" si="291"/>
        <v/>
      </c>
      <c r="DU90" s="265" t="str">
        <f t="shared" ca="1" si="292"/>
        <v/>
      </c>
      <c r="DV90" s="265" t="str">
        <f t="shared" ca="1" si="293"/>
        <v/>
      </c>
      <c r="DW90" s="266" t="str">
        <f t="shared" ca="1" si="294"/>
        <v/>
      </c>
    </row>
    <row r="91" spans="2:127" hidden="1" outlineLevel="1" x14ac:dyDescent="0.25">
      <c r="B91" t="str">
        <f t="shared" ca="1" si="222"/>
        <v xml:space="preserve">  </v>
      </c>
      <c r="C91" t="str">
        <f t="shared" ca="1" si="254"/>
        <v/>
      </c>
      <c r="F91" t="str">
        <f t="shared" ca="1" si="297"/>
        <v/>
      </c>
      <c r="G91" t="str">
        <f t="shared" ca="1" si="298"/>
        <v/>
      </c>
      <c r="H91" t="str">
        <f t="shared" ca="1" si="299"/>
        <v/>
      </c>
      <c r="I91" t="str">
        <f t="shared" ca="1" si="300"/>
        <v/>
      </c>
      <c r="K91">
        <f t="shared" ca="1" si="223"/>
        <v>0</v>
      </c>
      <c r="M91">
        <f t="shared" ca="1" si="224"/>
        <v>0</v>
      </c>
      <c r="N91">
        <f t="shared" ca="1" si="225"/>
        <v>0</v>
      </c>
      <c r="O91">
        <f t="shared" ca="1" si="226"/>
        <v>0</v>
      </c>
      <c r="P91">
        <f t="shared" ca="1" si="227"/>
        <v>0</v>
      </c>
      <c r="Q91" t="e">
        <f t="shared" ca="1" si="228"/>
        <v>#VALUE!</v>
      </c>
      <c r="R91" t="e">
        <f t="shared" ca="1" si="229"/>
        <v>#VALUE!</v>
      </c>
      <c r="S91" t="e">
        <f t="shared" ca="1" si="230"/>
        <v>#VALUE!</v>
      </c>
      <c r="T91" t="e">
        <f t="shared" ca="1" si="231"/>
        <v>#VALUE!</v>
      </c>
      <c r="V91">
        <f t="shared" ca="1" si="232"/>
        <v>0</v>
      </c>
      <c r="W91" t="str">
        <f t="shared" ca="1" si="233"/>
        <v/>
      </c>
      <c r="X91" t="str">
        <f t="shared" ca="1" si="301"/>
        <v/>
      </c>
      <c r="Y91" t="str">
        <f t="shared" ca="1" si="234"/>
        <v/>
      </c>
      <c r="Z91" t="str">
        <f t="shared" ca="1" si="235"/>
        <v/>
      </c>
      <c r="AA91" t="str">
        <f t="shared" ca="1" si="302"/>
        <v/>
      </c>
      <c r="AB91" t="str">
        <f t="shared" ca="1" si="236"/>
        <v/>
      </c>
      <c r="AC91" t="str">
        <f t="shared" ca="1" si="237"/>
        <v/>
      </c>
      <c r="AD91" t="str">
        <f t="shared" ca="1" si="303"/>
        <v/>
      </c>
      <c r="AE91" t="str">
        <f t="shared" ca="1" si="238"/>
        <v/>
      </c>
      <c r="AF91" t="str">
        <f t="shared" ca="1" si="239"/>
        <v/>
      </c>
      <c r="AG91" t="str">
        <f t="shared" ca="1" si="304"/>
        <v/>
      </c>
      <c r="AH91" t="str">
        <f t="shared" ca="1" si="240"/>
        <v/>
      </c>
      <c r="AI91" t="str">
        <f t="shared" ca="1" si="241"/>
        <v/>
      </c>
      <c r="AJ91" t="str">
        <f t="shared" ca="1" si="305"/>
        <v/>
      </c>
      <c r="AK91" t="str">
        <f t="shared" ca="1" si="242"/>
        <v/>
      </c>
      <c r="AL91" t="str">
        <f t="shared" ca="1" si="243"/>
        <v/>
      </c>
      <c r="AM91" t="str">
        <f t="shared" ca="1" si="306"/>
        <v/>
      </c>
      <c r="AN91" t="str">
        <f t="shared" ca="1" si="244"/>
        <v/>
      </c>
      <c r="AO91" t="str">
        <f t="shared" ca="1" si="245"/>
        <v/>
      </c>
      <c r="AP91" t="str">
        <f t="shared" ca="1" si="307"/>
        <v/>
      </c>
      <c r="AQ91" t="str">
        <f t="shared" ca="1" si="246"/>
        <v/>
      </c>
      <c r="AR91" t="str">
        <f t="shared" ca="1" si="247"/>
        <v/>
      </c>
      <c r="AS91" t="str">
        <f t="shared" ca="1" si="308"/>
        <v/>
      </c>
      <c r="AT91" t="str">
        <f t="shared" ca="1" si="248"/>
        <v/>
      </c>
      <c r="AU91" t="str">
        <f t="shared" ca="1" si="309"/>
        <v/>
      </c>
      <c r="AV91">
        <f t="shared" ca="1" si="295"/>
        <v>0</v>
      </c>
      <c r="AW91">
        <f t="shared" ca="1" si="249"/>
        <v>0</v>
      </c>
      <c r="AX91">
        <f t="shared" ca="1" si="250"/>
        <v>0</v>
      </c>
      <c r="AY91">
        <f t="shared" ca="1" si="251"/>
        <v>0</v>
      </c>
      <c r="AZ91">
        <f t="shared" ca="1" si="252"/>
        <v>0</v>
      </c>
      <c r="BC91" t="str">
        <f ca="1">IF(BD91="","",COUNTIF($BD$10:BD91,BD91))</f>
        <v/>
      </c>
      <c r="BD91" t="str">
        <f t="shared" ca="1" si="314"/>
        <v/>
      </c>
      <c r="BE91" t="str">
        <f t="shared" ca="1" si="311"/>
        <v/>
      </c>
      <c r="BF91" t="str">
        <f ca="1">IF(BK91="","",COUNTIF($BJ$10:$BJ$99,"&lt;"&amp;BJ91)+COUNTIF($BJ$10:BJ91,"="&amp;BJ91))</f>
        <v/>
      </c>
      <c r="BG91" t="e">
        <f t="shared" ca="1" si="315"/>
        <v>#NUM!</v>
      </c>
      <c r="BH91" t="str">
        <f t="shared" ca="1" si="316"/>
        <v/>
      </c>
      <c r="BI91" t="str">
        <f t="shared" ca="1" si="317"/>
        <v/>
      </c>
      <c r="BJ91" t="str">
        <f t="shared" ca="1" si="312"/>
        <v/>
      </c>
      <c r="BK91" t="str">
        <f ca="1">Lists!AE86</f>
        <v/>
      </c>
      <c r="BL91" s="264" t="str">
        <f t="shared" ca="1" si="313"/>
        <v/>
      </c>
      <c r="BO91" t="str">
        <f t="shared" ca="1" si="310"/>
        <v/>
      </c>
      <c r="BP91" s="264" t="str">
        <f t="shared" ca="1" si="296"/>
        <v/>
      </c>
      <c r="BQ91" s="265" t="str">
        <f t="shared" ca="1" si="318"/>
        <v/>
      </c>
      <c r="BR91" s="265" t="str">
        <f t="shared" ca="1" si="318"/>
        <v/>
      </c>
      <c r="BS91" s="265" t="str">
        <f t="shared" ca="1" si="318"/>
        <v/>
      </c>
      <c r="BT91" s="265" t="str">
        <f t="shared" ca="1" si="318"/>
        <v/>
      </c>
      <c r="BU91" s="265" t="str">
        <f t="shared" ca="1" si="318"/>
        <v/>
      </c>
      <c r="BV91" s="265" t="str">
        <f t="shared" ca="1" si="318"/>
        <v/>
      </c>
      <c r="BW91" s="266" t="str">
        <f t="shared" ca="1" si="318"/>
        <v/>
      </c>
      <c r="BY91" s="264" t="str">
        <f t="shared" ca="1" si="255"/>
        <v/>
      </c>
      <c r="BZ91" s="265" t="str">
        <f t="shared" ca="1" si="256"/>
        <v/>
      </c>
      <c r="CA91" s="265" t="str">
        <f t="shared" ca="1" si="257"/>
        <v/>
      </c>
      <c r="CB91" s="265" t="str">
        <f t="shared" ca="1" si="258"/>
        <v/>
      </c>
      <c r="CC91" s="265" t="str">
        <f t="shared" ca="1" si="259"/>
        <v/>
      </c>
      <c r="CD91" s="265" t="str">
        <f t="shared" ca="1" si="260"/>
        <v/>
      </c>
      <c r="CE91" s="265" t="str">
        <f t="shared" ca="1" si="261"/>
        <v/>
      </c>
      <c r="CF91" s="266" t="str">
        <f t="shared" ca="1" si="262"/>
        <v/>
      </c>
      <c r="CH91" s="264" t="str">
        <f t="shared" ca="1" si="263"/>
        <v/>
      </c>
      <c r="CI91" s="265" t="str">
        <f t="shared" ca="1" si="264"/>
        <v/>
      </c>
      <c r="CJ91" s="265" t="str">
        <f t="shared" ca="1" si="265"/>
        <v/>
      </c>
      <c r="CK91" s="265" t="str">
        <f t="shared" ca="1" si="266"/>
        <v/>
      </c>
      <c r="CL91" s="265" t="str">
        <f t="shared" ca="1" si="267"/>
        <v/>
      </c>
      <c r="CM91" s="265" t="str">
        <f t="shared" ca="1" si="268"/>
        <v/>
      </c>
      <c r="CN91" s="265" t="str">
        <f t="shared" ca="1" si="269"/>
        <v/>
      </c>
      <c r="CO91" s="266" t="str">
        <f t="shared" ca="1" si="270"/>
        <v/>
      </c>
      <c r="CV91" s="264" t="str">
        <f t="shared" ca="1" si="271"/>
        <v/>
      </c>
      <c r="CW91" s="265" t="str">
        <f t="shared" ca="1" si="272"/>
        <v/>
      </c>
      <c r="CX91" s="265" t="str">
        <f t="shared" ca="1" si="273"/>
        <v/>
      </c>
      <c r="CY91" s="265" t="str">
        <f t="shared" ca="1" si="274"/>
        <v/>
      </c>
      <c r="CZ91" s="265" t="str">
        <f t="shared" ca="1" si="275"/>
        <v/>
      </c>
      <c r="DA91" s="265" t="str">
        <f t="shared" ca="1" si="276"/>
        <v/>
      </c>
      <c r="DB91" s="265" t="str">
        <f t="shared" ca="1" si="277"/>
        <v/>
      </c>
      <c r="DC91" s="266" t="str">
        <f t="shared" ca="1" si="278"/>
        <v/>
      </c>
      <c r="DG91" s="264" t="str">
        <f t="shared" ca="1" si="279"/>
        <v/>
      </c>
      <c r="DH91" s="265" t="str">
        <f t="shared" ca="1" si="280"/>
        <v/>
      </c>
      <c r="DI91" s="265" t="str">
        <f t="shared" ca="1" si="281"/>
        <v/>
      </c>
      <c r="DJ91" s="265" t="str">
        <f t="shared" ca="1" si="282"/>
        <v/>
      </c>
      <c r="DK91" s="265" t="str">
        <f t="shared" ca="1" si="283"/>
        <v/>
      </c>
      <c r="DL91" s="265" t="str">
        <f t="shared" ca="1" si="284"/>
        <v/>
      </c>
      <c r="DM91" s="265" t="str">
        <f t="shared" ca="1" si="285"/>
        <v/>
      </c>
      <c r="DN91" s="266" t="str">
        <f t="shared" ca="1" si="286"/>
        <v/>
      </c>
      <c r="DP91" s="264" t="str">
        <f t="shared" ca="1" si="287"/>
        <v/>
      </c>
      <c r="DQ91" s="265" t="str">
        <f t="shared" ca="1" si="288"/>
        <v/>
      </c>
      <c r="DR91" s="265" t="str">
        <f t="shared" ca="1" si="289"/>
        <v/>
      </c>
      <c r="DS91" s="265" t="str">
        <f t="shared" ca="1" si="290"/>
        <v/>
      </c>
      <c r="DT91" s="265" t="str">
        <f t="shared" ca="1" si="291"/>
        <v/>
      </c>
      <c r="DU91" s="265" t="str">
        <f t="shared" ca="1" si="292"/>
        <v/>
      </c>
      <c r="DV91" s="265" t="str">
        <f t="shared" ca="1" si="293"/>
        <v/>
      </c>
      <c r="DW91" s="266" t="str">
        <f t="shared" ca="1" si="294"/>
        <v/>
      </c>
    </row>
    <row r="92" spans="2:127" hidden="1" outlineLevel="1" x14ac:dyDescent="0.25">
      <c r="B92" t="str">
        <f t="shared" ca="1" si="222"/>
        <v xml:space="preserve">  </v>
      </c>
      <c r="C92" t="str">
        <f t="shared" ca="1" si="254"/>
        <v/>
      </c>
      <c r="F92" t="str">
        <f t="shared" ca="1" si="297"/>
        <v/>
      </c>
      <c r="G92" t="str">
        <f t="shared" ca="1" si="298"/>
        <v/>
      </c>
      <c r="H92" t="str">
        <f t="shared" ca="1" si="299"/>
        <v/>
      </c>
      <c r="I92" t="str">
        <f t="shared" ca="1" si="300"/>
        <v/>
      </c>
      <c r="K92">
        <f t="shared" ca="1" si="223"/>
        <v>0</v>
      </c>
      <c r="M92">
        <f t="shared" ca="1" si="224"/>
        <v>0</v>
      </c>
      <c r="N92">
        <f t="shared" ca="1" si="225"/>
        <v>0</v>
      </c>
      <c r="O92">
        <f t="shared" ca="1" si="226"/>
        <v>0</v>
      </c>
      <c r="P92">
        <f t="shared" ca="1" si="227"/>
        <v>0</v>
      </c>
      <c r="Q92" t="e">
        <f t="shared" ca="1" si="228"/>
        <v>#VALUE!</v>
      </c>
      <c r="R92" t="e">
        <f t="shared" ca="1" si="229"/>
        <v>#VALUE!</v>
      </c>
      <c r="S92" t="e">
        <f t="shared" ca="1" si="230"/>
        <v>#VALUE!</v>
      </c>
      <c r="T92" t="e">
        <f t="shared" ca="1" si="231"/>
        <v>#VALUE!</v>
      </c>
      <c r="V92">
        <f t="shared" ca="1" si="232"/>
        <v>0</v>
      </c>
      <c r="W92" t="str">
        <f t="shared" ca="1" si="233"/>
        <v/>
      </c>
      <c r="X92" t="str">
        <f t="shared" ca="1" si="301"/>
        <v/>
      </c>
      <c r="Y92" t="str">
        <f t="shared" ca="1" si="234"/>
        <v/>
      </c>
      <c r="Z92" t="str">
        <f t="shared" ca="1" si="235"/>
        <v/>
      </c>
      <c r="AA92" t="str">
        <f t="shared" ca="1" si="302"/>
        <v/>
      </c>
      <c r="AB92" t="str">
        <f t="shared" ca="1" si="236"/>
        <v/>
      </c>
      <c r="AC92" t="str">
        <f t="shared" ca="1" si="237"/>
        <v/>
      </c>
      <c r="AD92" t="str">
        <f t="shared" ca="1" si="303"/>
        <v/>
      </c>
      <c r="AE92" t="str">
        <f t="shared" ca="1" si="238"/>
        <v/>
      </c>
      <c r="AF92" t="str">
        <f t="shared" ca="1" si="239"/>
        <v/>
      </c>
      <c r="AG92" t="str">
        <f t="shared" ca="1" si="304"/>
        <v/>
      </c>
      <c r="AH92" t="str">
        <f t="shared" ca="1" si="240"/>
        <v/>
      </c>
      <c r="AI92" t="str">
        <f t="shared" ca="1" si="241"/>
        <v/>
      </c>
      <c r="AJ92" t="str">
        <f t="shared" ca="1" si="305"/>
        <v/>
      </c>
      <c r="AK92" t="str">
        <f t="shared" ca="1" si="242"/>
        <v/>
      </c>
      <c r="AL92" t="str">
        <f t="shared" ca="1" si="243"/>
        <v/>
      </c>
      <c r="AM92" t="str">
        <f t="shared" ca="1" si="306"/>
        <v/>
      </c>
      <c r="AN92" t="str">
        <f t="shared" ca="1" si="244"/>
        <v/>
      </c>
      <c r="AO92" t="str">
        <f t="shared" ca="1" si="245"/>
        <v/>
      </c>
      <c r="AP92" t="str">
        <f t="shared" ca="1" si="307"/>
        <v/>
      </c>
      <c r="AQ92" t="str">
        <f t="shared" ca="1" si="246"/>
        <v/>
      </c>
      <c r="AR92" t="str">
        <f t="shared" ca="1" si="247"/>
        <v/>
      </c>
      <c r="AS92" t="str">
        <f t="shared" ca="1" si="308"/>
        <v/>
      </c>
      <c r="AT92" t="str">
        <f t="shared" ca="1" si="248"/>
        <v/>
      </c>
      <c r="AU92" t="str">
        <f t="shared" ca="1" si="309"/>
        <v/>
      </c>
      <c r="AV92">
        <f t="shared" ca="1" si="295"/>
        <v>0</v>
      </c>
      <c r="AW92">
        <f t="shared" ca="1" si="249"/>
        <v>0</v>
      </c>
      <c r="AX92">
        <f t="shared" ca="1" si="250"/>
        <v>0</v>
      </c>
      <c r="AY92">
        <f t="shared" ca="1" si="251"/>
        <v>0</v>
      </c>
      <c r="AZ92">
        <f t="shared" ca="1" si="252"/>
        <v>0</v>
      </c>
      <c r="BC92" t="str">
        <f ca="1">IF(BD92="","",COUNTIF($BD$10:BD92,BD92))</f>
        <v/>
      </c>
      <c r="BD92" t="str">
        <f t="shared" ca="1" si="314"/>
        <v/>
      </c>
      <c r="BE92" t="str">
        <f t="shared" ca="1" si="311"/>
        <v/>
      </c>
      <c r="BF92" t="str">
        <f ca="1">IF(BK92="","",COUNTIF($BJ$10:$BJ$99,"&lt;"&amp;BJ92)+COUNTIF($BJ$10:BJ92,"="&amp;BJ92))</f>
        <v/>
      </c>
      <c r="BG92" t="e">
        <f t="shared" ca="1" si="315"/>
        <v>#NUM!</v>
      </c>
      <c r="BH92" t="str">
        <f t="shared" ca="1" si="316"/>
        <v/>
      </c>
      <c r="BI92" t="str">
        <f t="shared" ca="1" si="317"/>
        <v/>
      </c>
      <c r="BJ92" t="str">
        <f t="shared" ca="1" si="312"/>
        <v/>
      </c>
      <c r="BK92" t="str">
        <f ca="1">Lists!AE87</f>
        <v/>
      </c>
      <c r="BL92" s="264" t="str">
        <f t="shared" ca="1" si="313"/>
        <v/>
      </c>
      <c r="BO92" t="str">
        <f t="shared" ca="1" si="310"/>
        <v/>
      </c>
      <c r="BP92" s="264" t="str">
        <f t="shared" ca="1" si="296"/>
        <v/>
      </c>
      <c r="BQ92" s="265" t="str">
        <f t="shared" ref="BQ92:BW99" ca="1" si="319">IF($BO92&gt;0,IF(ISERROR(MATCH($BI92,OFFSET(списокН,BP92,,99-$BO92),0)+BP92),"",MATCH($BI92,OFFSET(списокН,BP92,,99-$BO92),0)+BP92))</f>
        <v/>
      </c>
      <c r="BR92" s="265" t="str">
        <f t="shared" ca="1" si="319"/>
        <v/>
      </c>
      <c r="BS92" s="265" t="str">
        <f t="shared" ca="1" si="319"/>
        <v/>
      </c>
      <c r="BT92" s="265" t="str">
        <f t="shared" ca="1" si="319"/>
        <v/>
      </c>
      <c r="BU92" s="265" t="str">
        <f t="shared" ca="1" si="319"/>
        <v/>
      </c>
      <c r="BV92" s="265" t="str">
        <f t="shared" ca="1" si="319"/>
        <v/>
      </c>
      <c r="BW92" s="266" t="str">
        <f t="shared" ca="1" si="319"/>
        <v/>
      </c>
      <c r="BY92" s="264" t="str">
        <f t="shared" ca="1" si="255"/>
        <v/>
      </c>
      <c r="BZ92" s="265" t="str">
        <f t="shared" ca="1" si="256"/>
        <v/>
      </c>
      <c r="CA92" s="265" t="str">
        <f t="shared" ca="1" si="257"/>
        <v/>
      </c>
      <c r="CB92" s="265" t="str">
        <f t="shared" ca="1" si="258"/>
        <v/>
      </c>
      <c r="CC92" s="265" t="str">
        <f t="shared" ca="1" si="259"/>
        <v/>
      </c>
      <c r="CD92" s="265" t="str">
        <f t="shared" ca="1" si="260"/>
        <v/>
      </c>
      <c r="CE92" s="265" t="str">
        <f t="shared" ca="1" si="261"/>
        <v/>
      </c>
      <c r="CF92" s="266" t="str">
        <f t="shared" ca="1" si="262"/>
        <v/>
      </c>
      <c r="CH92" s="264" t="str">
        <f t="shared" ca="1" si="263"/>
        <v/>
      </c>
      <c r="CI92" s="265" t="str">
        <f t="shared" ca="1" si="264"/>
        <v/>
      </c>
      <c r="CJ92" s="265" t="str">
        <f t="shared" ca="1" si="265"/>
        <v/>
      </c>
      <c r="CK92" s="265" t="str">
        <f t="shared" ca="1" si="266"/>
        <v/>
      </c>
      <c r="CL92" s="265" t="str">
        <f t="shared" ca="1" si="267"/>
        <v/>
      </c>
      <c r="CM92" s="265" t="str">
        <f t="shared" ca="1" si="268"/>
        <v/>
      </c>
      <c r="CN92" s="265" t="str">
        <f t="shared" ca="1" si="269"/>
        <v/>
      </c>
      <c r="CO92" s="266" t="str">
        <f t="shared" ca="1" si="270"/>
        <v/>
      </c>
      <c r="CV92" s="264" t="str">
        <f t="shared" ca="1" si="271"/>
        <v/>
      </c>
      <c r="CW92" s="265" t="str">
        <f t="shared" ca="1" si="272"/>
        <v/>
      </c>
      <c r="CX92" s="265" t="str">
        <f t="shared" ca="1" si="273"/>
        <v/>
      </c>
      <c r="CY92" s="265" t="str">
        <f t="shared" ca="1" si="274"/>
        <v/>
      </c>
      <c r="CZ92" s="265" t="str">
        <f t="shared" ca="1" si="275"/>
        <v/>
      </c>
      <c r="DA92" s="265" t="str">
        <f t="shared" ca="1" si="276"/>
        <v/>
      </c>
      <c r="DB92" s="265" t="str">
        <f t="shared" ca="1" si="277"/>
        <v/>
      </c>
      <c r="DC92" s="266" t="str">
        <f t="shared" ca="1" si="278"/>
        <v/>
      </c>
      <c r="DG92" s="264" t="str">
        <f t="shared" ca="1" si="279"/>
        <v/>
      </c>
      <c r="DH92" s="265" t="str">
        <f t="shared" ca="1" si="280"/>
        <v/>
      </c>
      <c r="DI92" s="265" t="str">
        <f t="shared" ca="1" si="281"/>
        <v/>
      </c>
      <c r="DJ92" s="265" t="str">
        <f t="shared" ca="1" si="282"/>
        <v/>
      </c>
      <c r="DK92" s="265" t="str">
        <f t="shared" ca="1" si="283"/>
        <v/>
      </c>
      <c r="DL92" s="265" t="str">
        <f t="shared" ca="1" si="284"/>
        <v/>
      </c>
      <c r="DM92" s="265" t="str">
        <f t="shared" ca="1" si="285"/>
        <v/>
      </c>
      <c r="DN92" s="266" t="str">
        <f t="shared" ca="1" si="286"/>
        <v/>
      </c>
      <c r="DP92" s="264" t="str">
        <f t="shared" ca="1" si="287"/>
        <v/>
      </c>
      <c r="DQ92" s="265" t="str">
        <f t="shared" ca="1" si="288"/>
        <v/>
      </c>
      <c r="DR92" s="265" t="str">
        <f t="shared" ca="1" si="289"/>
        <v/>
      </c>
      <c r="DS92" s="265" t="str">
        <f t="shared" ca="1" si="290"/>
        <v/>
      </c>
      <c r="DT92" s="265" t="str">
        <f t="shared" ca="1" si="291"/>
        <v/>
      </c>
      <c r="DU92" s="265" t="str">
        <f t="shared" ca="1" si="292"/>
        <v/>
      </c>
      <c r="DV92" s="265" t="str">
        <f t="shared" ca="1" si="293"/>
        <v/>
      </c>
      <c r="DW92" s="266" t="str">
        <f t="shared" ca="1" si="294"/>
        <v/>
      </c>
    </row>
    <row r="93" spans="2:127" hidden="1" outlineLevel="1" x14ac:dyDescent="0.25">
      <c r="B93" t="str">
        <f t="shared" ca="1" si="222"/>
        <v xml:space="preserve">  </v>
      </c>
      <c r="C93" t="str">
        <f t="shared" ca="1" si="254"/>
        <v/>
      </c>
      <c r="F93" t="str">
        <f t="shared" ca="1" si="297"/>
        <v/>
      </c>
      <c r="G93" t="str">
        <f t="shared" ca="1" si="298"/>
        <v/>
      </c>
      <c r="H93" t="str">
        <f t="shared" ca="1" si="299"/>
        <v/>
      </c>
      <c r="I93" t="str">
        <f t="shared" ca="1" si="300"/>
        <v/>
      </c>
      <c r="K93">
        <f t="shared" ca="1" si="223"/>
        <v>0</v>
      </c>
      <c r="M93">
        <f t="shared" ca="1" si="224"/>
        <v>0</v>
      </c>
      <c r="N93">
        <f t="shared" ca="1" si="225"/>
        <v>0</v>
      </c>
      <c r="O93">
        <f t="shared" ca="1" si="226"/>
        <v>0</v>
      </c>
      <c r="P93">
        <f t="shared" ca="1" si="227"/>
        <v>0</v>
      </c>
      <c r="Q93" t="e">
        <f t="shared" ca="1" si="228"/>
        <v>#VALUE!</v>
      </c>
      <c r="R93" t="e">
        <f t="shared" ca="1" si="229"/>
        <v>#VALUE!</v>
      </c>
      <c r="S93" t="e">
        <f t="shared" ca="1" si="230"/>
        <v>#VALUE!</v>
      </c>
      <c r="T93" t="e">
        <f t="shared" ca="1" si="231"/>
        <v>#VALUE!</v>
      </c>
      <c r="V93">
        <f t="shared" ca="1" si="232"/>
        <v>0</v>
      </c>
      <c r="W93" t="str">
        <f t="shared" ca="1" si="233"/>
        <v/>
      </c>
      <c r="X93" t="str">
        <f t="shared" ca="1" si="301"/>
        <v/>
      </c>
      <c r="Y93" t="str">
        <f t="shared" ca="1" si="234"/>
        <v/>
      </c>
      <c r="Z93" t="str">
        <f t="shared" ca="1" si="235"/>
        <v/>
      </c>
      <c r="AA93" t="str">
        <f t="shared" ca="1" si="302"/>
        <v/>
      </c>
      <c r="AB93" t="str">
        <f t="shared" ca="1" si="236"/>
        <v/>
      </c>
      <c r="AC93" t="str">
        <f t="shared" ca="1" si="237"/>
        <v/>
      </c>
      <c r="AD93" t="str">
        <f t="shared" ca="1" si="303"/>
        <v/>
      </c>
      <c r="AE93" t="str">
        <f t="shared" ca="1" si="238"/>
        <v/>
      </c>
      <c r="AF93" t="str">
        <f t="shared" ca="1" si="239"/>
        <v/>
      </c>
      <c r="AG93" t="str">
        <f t="shared" ca="1" si="304"/>
        <v/>
      </c>
      <c r="AH93" t="str">
        <f t="shared" ca="1" si="240"/>
        <v/>
      </c>
      <c r="AI93" t="str">
        <f t="shared" ca="1" si="241"/>
        <v/>
      </c>
      <c r="AJ93" t="str">
        <f t="shared" ca="1" si="305"/>
        <v/>
      </c>
      <c r="AK93" t="str">
        <f t="shared" ca="1" si="242"/>
        <v/>
      </c>
      <c r="AL93" t="str">
        <f t="shared" ca="1" si="243"/>
        <v/>
      </c>
      <c r="AM93" t="str">
        <f t="shared" ca="1" si="306"/>
        <v/>
      </c>
      <c r="AN93" t="str">
        <f t="shared" ca="1" si="244"/>
        <v/>
      </c>
      <c r="AO93" t="str">
        <f t="shared" ca="1" si="245"/>
        <v/>
      </c>
      <c r="AP93" t="str">
        <f t="shared" ca="1" si="307"/>
        <v/>
      </c>
      <c r="AQ93" t="str">
        <f t="shared" ca="1" si="246"/>
        <v/>
      </c>
      <c r="AR93" t="str">
        <f t="shared" ca="1" si="247"/>
        <v/>
      </c>
      <c r="AS93" t="str">
        <f t="shared" ca="1" si="308"/>
        <v/>
      </c>
      <c r="AT93" t="str">
        <f t="shared" ca="1" si="248"/>
        <v/>
      </c>
      <c r="AU93" t="str">
        <f t="shared" ca="1" si="309"/>
        <v/>
      </c>
      <c r="AV93">
        <f t="shared" ca="1" si="295"/>
        <v>0</v>
      </c>
      <c r="AW93">
        <f t="shared" ca="1" si="249"/>
        <v>0</v>
      </c>
      <c r="AX93">
        <f t="shared" ca="1" si="250"/>
        <v>0</v>
      </c>
      <c r="AY93">
        <f t="shared" ca="1" si="251"/>
        <v>0</v>
      </c>
      <c r="AZ93">
        <f t="shared" ca="1" si="252"/>
        <v>0</v>
      </c>
      <c r="BC93" t="str">
        <f ca="1">IF(BD93="","",COUNTIF($BD$10:BD93,BD93))</f>
        <v/>
      </c>
      <c r="BD93" t="str">
        <f t="shared" ca="1" si="314"/>
        <v/>
      </c>
      <c r="BE93" t="str">
        <f t="shared" ca="1" si="311"/>
        <v/>
      </c>
      <c r="BF93" t="str">
        <f ca="1">IF(BK93="","",COUNTIF($BJ$10:$BJ$99,"&lt;"&amp;BJ93)+COUNTIF($BJ$10:BJ93,"="&amp;BJ93))</f>
        <v/>
      </c>
      <c r="BG93" t="e">
        <f t="shared" ca="1" si="315"/>
        <v>#NUM!</v>
      </c>
      <c r="BH93" t="str">
        <f t="shared" ca="1" si="316"/>
        <v/>
      </c>
      <c r="BI93" t="str">
        <f t="shared" ca="1" si="317"/>
        <v/>
      </c>
      <c r="BJ93" t="str">
        <f t="shared" ca="1" si="312"/>
        <v/>
      </c>
      <c r="BK93" t="str">
        <f ca="1">Lists!AE88</f>
        <v/>
      </c>
      <c r="BL93" s="264" t="str">
        <f t="shared" ca="1" si="313"/>
        <v/>
      </c>
      <c r="BO93" t="str">
        <f t="shared" ca="1" si="310"/>
        <v/>
      </c>
      <c r="BP93" s="264" t="str">
        <f t="shared" ca="1" si="296"/>
        <v/>
      </c>
      <c r="BQ93" s="265" t="str">
        <f t="shared" ca="1" si="319"/>
        <v/>
      </c>
      <c r="BR93" s="265" t="str">
        <f t="shared" ca="1" si="319"/>
        <v/>
      </c>
      <c r="BS93" s="265" t="str">
        <f t="shared" ca="1" si="319"/>
        <v/>
      </c>
      <c r="BT93" s="265" t="str">
        <f t="shared" ca="1" si="319"/>
        <v/>
      </c>
      <c r="BU93" s="265" t="str">
        <f t="shared" ca="1" si="319"/>
        <v/>
      </c>
      <c r="BV93" s="265" t="str">
        <f t="shared" ca="1" si="319"/>
        <v/>
      </c>
      <c r="BW93" s="266" t="str">
        <f t="shared" ca="1" si="319"/>
        <v/>
      </c>
      <c r="BY93" s="264" t="str">
        <f t="shared" ca="1" si="255"/>
        <v/>
      </c>
      <c r="BZ93" s="265" t="str">
        <f t="shared" ca="1" si="256"/>
        <v/>
      </c>
      <c r="CA93" s="265" t="str">
        <f t="shared" ca="1" si="257"/>
        <v/>
      </c>
      <c r="CB93" s="265" t="str">
        <f t="shared" ca="1" si="258"/>
        <v/>
      </c>
      <c r="CC93" s="265" t="str">
        <f t="shared" ca="1" si="259"/>
        <v/>
      </c>
      <c r="CD93" s="265" t="str">
        <f t="shared" ca="1" si="260"/>
        <v/>
      </c>
      <c r="CE93" s="265" t="str">
        <f t="shared" ca="1" si="261"/>
        <v/>
      </c>
      <c r="CF93" s="266" t="str">
        <f t="shared" ca="1" si="262"/>
        <v/>
      </c>
      <c r="CH93" s="264" t="str">
        <f t="shared" ca="1" si="263"/>
        <v/>
      </c>
      <c r="CI93" s="265" t="str">
        <f t="shared" ca="1" si="264"/>
        <v/>
      </c>
      <c r="CJ93" s="265" t="str">
        <f t="shared" ca="1" si="265"/>
        <v/>
      </c>
      <c r="CK93" s="265" t="str">
        <f t="shared" ca="1" si="266"/>
        <v/>
      </c>
      <c r="CL93" s="265" t="str">
        <f t="shared" ca="1" si="267"/>
        <v/>
      </c>
      <c r="CM93" s="265" t="str">
        <f t="shared" ca="1" si="268"/>
        <v/>
      </c>
      <c r="CN93" s="265" t="str">
        <f t="shared" ca="1" si="269"/>
        <v/>
      </c>
      <c r="CO93" s="266" t="str">
        <f t="shared" ca="1" si="270"/>
        <v/>
      </c>
      <c r="CV93" s="264" t="str">
        <f t="shared" ca="1" si="271"/>
        <v/>
      </c>
      <c r="CW93" s="265" t="str">
        <f t="shared" ca="1" si="272"/>
        <v/>
      </c>
      <c r="CX93" s="265" t="str">
        <f t="shared" ca="1" si="273"/>
        <v/>
      </c>
      <c r="CY93" s="265" t="str">
        <f t="shared" ca="1" si="274"/>
        <v/>
      </c>
      <c r="CZ93" s="265" t="str">
        <f t="shared" ca="1" si="275"/>
        <v/>
      </c>
      <c r="DA93" s="265" t="str">
        <f t="shared" ca="1" si="276"/>
        <v/>
      </c>
      <c r="DB93" s="265" t="str">
        <f t="shared" ca="1" si="277"/>
        <v/>
      </c>
      <c r="DC93" s="266" t="str">
        <f t="shared" ca="1" si="278"/>
        <v/>
      </c>
      <c r="DG93" s="264" t="str">
        <f t="shared" ca="1" si="279"/>
        <v/>
      </c>
      <c r="DH93" s="265" t="str">
        <f t="shared" ca="1" si="280"/>
        <v/>
      </c>
      <c r="DI93" s="265" t="str">
        <f t="shared" ca="1" si="281"/>
        <v/>
      </c>
      <c r="DJ93" s="265" t="str">
        <f t="shared" ca="1" si="282"/>
        <v/>
      </c>
      <c r="DK93" s="265" t="str">
        <f t="shared" ca="1" si="283"/>
        <v/>
      </c>
      <c r="DL93" s="265" t="str">
        <f t="shared" ca="1" si="284"/>
        <v/>
      </c>
      <c r="DM93" s="265" t="str">
        <f t="shared" ca="1" si="285"/>
        <v/>
      </c>
      <c r="DN93" s="266" t="str">
        <f t="shared" ca="1" si="286"/>
        <v/>
      </c>
      <c r="DP93" s="264" t="str">
        <f t="shared" ca="1" si="287"/>
        <v/>
      </c>
      <c r="DQ93" s="265" t="str">
        <f t="shared" ca="1" si="288"/>
        <v/>
      </c>
      <c r="DR93" s="265" t="str">
        <f t="shared" ca="1" si="289"/>
        <v/>
      </c>
      <c r="DS93" s="265" t="str">
        <f t="shared" ca="1" si="290"/>
        <v/>
      </c>
      <c r="DT93" s="265" t="str">
        <f t="shared" ca="1" si="291"/>
        <v/>
      </c>
      <c r="DU93" s="265" t="str">
        <f t="shared" ca="1" si="292"/>
        <v/>
      </c>
      <c r="DV93" s="265" t="str">
        <f t="shared" ca="1" si="293"/>
        <v/>
      </c>
      <c r="DW93" s="266" t="str">
        <f t="shared" ca="1" si="294"/>
        <v/>
      </c>
    </row>
    <row r="94" spans="2:127" hidden="1" outlineLevel="1" x14ac:dyDescent="0.25">
      <c r="B94" t="str">
        <f t="shared" ca="1" si="222"/>
        <v xml:space="preserve">  </v>
      </c>
      <c r="C94" t="str">
        <f t="shared" ca="1" si="254"/>
        <v/>
      </c>
      <c r="F94" t="str">
        <f t="shared" ca="1" si="297"/>
        <v/>
      </c>
      <c r="G94" t="str">
        <f t="shared" ca="1" si="298"/>
        <v/>
      </c>
      <c r="H94" t="str">
        <f t="shared" ca="1" si="299"/>
        <v/>
      </c>
      <c r="I94" t="str">
        <f t="shared" ca="1" si="300"/>
        <v/>
      </c>
      <c r="K94">
        <f t="shared" ca="1" si="223"/>
        <v>0</v>
      </c>
      <c r="M94">
        <f t="shared" ca="1" si="224"/>
        <v>0</v>
      </c>
      <c r="N94">
        <f t="shared" ca="1" si="225"/>
        <v>0</v>
      </c>
      <c r="O94">
        <f t="shared" ca="1" si="226"/>
        <v>0</v>
      </c>
      <c r="P94">
        <f t="shared" ca="1" si="227"/>
        <v>0</v>
      </c>
      <c r="Q94" t="e">
        <f t="shared" ca="1" si="228"/>
        <v>#VALUE!</v>
      </c>
      <c r="R94" t="e">
        <f t="shared" ca="1" si="229"/>
        <v>#VALUE!</v>
      </c>
      <c r="S94" t="e">
        <f t="shared" ca="1" si="230"/>
        <v>#VALUE!</v>
      </c>
      <c r="T94" t="e">
        <f t="shared" ca="1" si="231"/>
        <v>#VALUE!</v>
      </c>
      <c r="V94">
        <f t="shared" ca="1" si="232"/>
        <v>0</v>
      </c>
      <c r="W94" t="str">
        <f t="shared" ca="1" si="233"/>
        <v/>
      </c>
      <c r="X94" t="str">
        <f t="shared" ca="1" si="301"/>
        <v/>
      </c>
      <c r="Y94" t="str">
        <f t="shared" ca="1" si="234"/>
        <v/>
      </c>
      <c r="Z94" t="str">
        <f t="shared" ca="1" si="235"/>
        <v/>
      </c>
      <c r="AA94" t="str">
        <f t="shared" ca="1" si="302"/>
        <v/>
      </c>
      <c r="AB94" t="str">
        <f t="shared" ca="1" si="236"/>
        <v/>
      </c>
      <c r="AC94" t="str">
        <f t="shared" ca="1" si="237"/>
        <v/>
      </c>
      <c r="AD94" t="str">
        <f t="shared" ca="1" si="303"/>
        <v/>
      </c>
      <c r="AE94" t="str">
        <f t="shared" ca="1" si="238"/>
        <v/>
      </c>
      <c r="AF94" t="str">
        <f t="shared" ca="1" si="239"/>
        <v/>
      </c>
      <c r="AG94" t="str">
        <f t="shared" ca="1" si="304"/>
        <v/>
      </c>
      <c r="AH94" t="str">
        <f t="shared" ca="1" si="240"/>
        <v/>
      </c>
      <c r="AI94" t="str">
        <f t="shared" ca="1" si="241"/>
        <v/>
      </c>
      <c r="AJ94" t="str">
        <f t="shared" ca="1" si="305"/>
        <v/>
      </c>
      <c r="AK94" t="str">
        <f t="shared" ca="1" si="242"/>
        <v/>
      </c>
      <c r="AL94" t="str">
        <f t="shared" ca="1" si="243"/>
        <v/>
      </c>
      <c r="AM94" t="str">
        <f t="shared" ca="1" si="306"/>
        <v/>
      </c>
      <c r="AN94" t="str">
        <f t="shared" ca="1" si="244"/>
        <v/>
      </c>
      <c r="AO94" t="str">
        <f t="shared" ca="1" si="245"/>
        <v/>
      </c>
      <c r="AP94" t="str">
        <f t="shared" ca="1" si="307"/>
        <v/>
      </c>
      <c r="AQ94" t="str">
        <f t="shared" ca="1" si="246"/>
        <v/>
      </c>
      <c r="AR94" t="str">
        <f t="shared" ca="1" si="247"/>
        <v/>
      </c>
      <c r="AS94" t="str">
        <f t="shared" ca="1" si="308"/>
        <v/>
      </c>
      <c r="AT94" t="str">
        <f t="shared" ca="1" si="248"/>
        <v/>
      </c>
      <c r="AU94" t="str">
        <f t="shared" ca="1" si="309"/>
        <v/>
      </c>
      <c r="AV94">
        <f t="shared" ca="1" si="295"/>
        <v>0</v>
      </c>
      <c r="AW94">
        <f t="shared" ca="1" si="249"/>
        <v>0</v>
      </c>
      <c r="AX94">
        <f t="shared" ca="1" si="250"/>
        <v>0</v>
      </c>
      <c r="AY94">
        <f t="shared" ca="1" si="251"/>
        <v>0</v>
      </c>
      <c r="AZ94">
        <f t="shared" ca="1" si="252"/>
        <v>0</v>
      </c>
      <c r="BC94" t="str">
        <f ca="1">IF(BD94="","",COUNTIF($BD$10:BD94,BD94))</f>
        <v/>
      </c>
      <c r="BD94" t="str">
        <f t="shared" ca="1" si="314"/>
        <v/>
      </c>
      <c r="BE94" t="str">
        <f t="shared" ca="1" si="311"/>
        <v/>
      </c>
      <c r="BF94" t="str">
        <f ca="1">IF(BK94="","",COUNTIF($BJ$10:$BJ$99,"&lt;"&amp;BJ94)+COUNTIF($BJ$10:BJ94,"="&amp;BJ94))</f>
        <v/>
      </c>
      <c r="BG94" t="e">
        <f t="shared" ca="1" si="315"/>
        <v>#NUM!</v>
      </c>
      <c r="BH94" t="str">
        <f t="shared" ca="1" si="316"/>
        <v/>
      </c>
      <c r="BI94" t="str">
        <f t="shared" ca="1" si="317"/>
        <v/>
      </c>
      <c r="BJ94" t="str">
        <f t="shared" ca="1" si="312"/>
        <v/>
      </c>
      <c r="BK94" t="str">
        <f ca="1">Lists!AE89</f>
        <v/>
      </c>
      <c r="BL94" s="264" t="str">
        <f t="shared" ca="1" si="313"/>
        <v/>
      </c>
      <c r="BO94" t="str">
        <f t="shared" ca="1" si="310"/>
        <v/>
      </c>
      <c r="BP94" s="264" t="str">
        <f t="shared" ca="1" si="296"/>
        <v/>
      </c>
      <c r="BQ94" s="265" t="str">
        <f t="shared" ca="1" si="319"/>
        <v/>
      </c>
      <c r="BR94" s="265" t="str">
        <f t="shared" ca="1" si="319"/>
        <v/>
      </c>
      <c r="BS94" s="265" t="str">
        <f t="shared" ca="1" si="319"/>
        <v/>
      </c>
      <c r="BT94" s="265" t="str">
        <f t="shared" ca="1" si="319"/>
        <v/>
      </c>
      <c r="BU94" s="265" t="str">
        <f t="shared" ca="1" si="319"/>
        <v/>
      </c>
      <c r="BV94" s="265" t="str">
        <f t="shared" ca="1" si="319"/>
        <v/>
      </c>
      <c r="BW94" s="266" t="str">
        <f t="shared" ca="1" si="319"/>
        <v/>
      </c>
      <c r="BY94" s="264" t="str">
        <f t="shared" ca="1" si="255"/>
        <v/>
      </c>
      <c r="BZ94" s="265" t="str">
        <f t="shared" ca="1" si="256"/>
        <v/>
      </c>
      <c r="CA94" s="265" t="str">
        <f t="shared" ca="1" si="257"/>
        <v/>
      </c>
      <c r="CB94" s="265" t="str">
        <f t="shared" ca="1" si="258"/>
        <v/>
      </c>
      <c r="CC94" s="265" t="str">
        <f t="shared" ca="1" si="259"/>
        <v/>
      </c>
      <c r="CD94" s="265" t="str">
        <f t="shared" ca="1" si="260"/>
        <v/>
      </c>
      <c r="CE94" s="265" t="str">
        <f t="shared" ca="1" si="261"/>
        <v/>
      </c>
      <c r="CF94" s="266" t="str">
        <f t="shared" ca="1" si="262"/>
        <v/>
      </c>
      <c r="CH94" s="264" t="str">
        <f t="shared" ca="1" si="263"/>
        <v/>
      </c>
      <c r="CI94" s="265" t="str">
        <f t="shared" ca="1" si="264"/>
        <v/>
      </c>
      <c r="CJ94" s="265" t="str">
        <f t="shared" ca="1" si="265"/>
        <v/>
      </c>
      <c r="CK94" s="265" t="str">
        <f t="shared" ca="1" si="266"/>
        <v/>
      </c>
      <c r="CL94" s="265" t="str">
        <f t="shared" ca="1" si="267"/>
        <v/>
      </c>
      <c r="CM94" s="265" t="str">
        <f t="shared" ca="1" si="268"/>
        <v/>
      </c>
      <c r="CN94" s="265" t="str">
        <f t="shared" ca="1" si="269"/>
        <v/>
      </c>
      <c r="CO94" s="266" t="str">
        <f t="shared" ca="1" si="270"/>
        <v/>
      </c>
      <c r="CV94" s="264" t="str">
        <f t="shared" ca="1" si="271"/>
        <v/>
      </c>
      <c r="CW94" s="265" t="str">
        <f t="shared" ca="1" si="272"/>
        <v/>
      </c>
      <c r="CX94" s="265" t="str">
        <f t="shared" ca="1" si="273"/>
        <v/>
      </c>
      <c r="CY94" s="265" t="str">
        <f t="shared" ca="1" si="274"/>
        <v/>
      </c>
      <c r="CZ94" s="265" t="str">
        <f t="shared" ca="1" si="275"/>
        <v/>
      </c>
      <c r="DA94" s="265" t="str">
        <f t="shared" ca="1" si="276"/>
        <v/>
      </c>
      <c r="DB94" s="265" t="str">
        <f t="shared" ca="1" si="277"/>
        <v/>
      </c>
      <c r="DC94" s="266" t="str">
        <f t="shared" ca="1" si="278"/>
        <v/>
      </c>
      <c r="DG94" s="264" t="str">
        <f t="shared" ca="1" si="279"/>
        <v/>
      </c>
      <c r="DH94" s="265" t="str">
        <f t="shared" ca="1" si="280"/>
        <v/>
      </c>
      <c r="DI94" s="265" t="str">
        <f t="shared" ca="1" si="281"/>
        <v/>
      </c>
      <c r="DJ94" s="265" t="str">
        <f t="shared" ca="1" si="282"/>
        <v/>
      </c>
      <c r="DK94" s="265" t="str">
        <f t="shared" ca="1" si="283"/>
        <v/>
      </c>
      <c r="DL94" s="265" t="str">
        <f t="shared" ca="1" si="284"/>
        <v/>
      </c>
      <c r="DM94" s="265" t="str">
        <f t="shared" ca="1" si="285"/>
        <v/>
      </c>
      <c r="DN94" s="266" t="str">
        <f t="shared" ca="1" si="286"/>
        <v/>
      </c>
      <c r="DP94" s="264" t="str">
        <f t="shared" ca="1" si="287"/>
        <v/>
      </c>
      <c r="DQ94" s="265" t="str">
        <f t="shared" ca="1" si="288"/>
        <v/>
      </c>
      <c r="DR94" s="265" t="str">
        <f t="shared" ca="1" si="289"/>
        <v/>
      </c>
      <c r="DS94" s="265" t="str">
        <f t="shared" ca="1" si="290"/>
        <v/>
      </c>
      <c r="DT94" s="265" t="str">
        <f t="shared" ca="1" si="291"/>
        <v/>
      </c>
      <c r="DU94" s="265" t="str">
        <f t="shared" ca="1" si="292"/>
        <v/>
      </c>
      <c r="DV94" s="265" t="str">
        <f t="shared" ca="1" si="293"/>
        <v/>
      </c>
      <c r="DW94" s="266" t="str">
        <f t="shared" ca="1" si="294"/>
        <v/>
      </c>
    </row>
    <row r="95" spans="2:127" hidden="1" outlineLevel="1" x14ac:dyDescent="0.25">
      <c r="B95" t="str">
        <f t="shared" ca="1" si="222"/>
        <v xml:space="preserve">  </v>
      </c>
      <c r="C95" t="str">
        <f t="shared" ca="1" si="254"/>
        <v/>
      </c>
      <c r="F95" t="str">
        <f t="shared" ca="1" si="297"/>
        <v/>
      </c>
      <c r="G95" t="str">
        <f t="shared" ca="1" si="298"/>
        <v/>
      </c>
      <c r="H95" t="str">
        <f t="shared" ca="1" si="299"/>
        <v/>
      </c>
      <c r="I95" t="str">
        <f t="shared" ca="1" si="300"/>
        <v/>
      </c>
      <c r="K95">
        <f t="shared" ca="1" si="223"/>
        <v>0</v>
      </c>
      <c r="M95">
        <f t="shared" ca="1" si="224"/>
        <v>0</v>
      </c>
      <c r="N95">
        <f t="shared" ca="1" si="225"/>
        <v>0</v>
      </c>
      <c r="O95">
        <f t="shared" ca="1" si="226"/>
        <v>0</v>
      </c>
      <c r="P95">
        <f t="shared" ca="1" si="227"/>
        <v>0</v>
      </c>
      <c r="Q95" t="e">
        <f t="shared" ca="1" si="228"/>
        <v>#VALUE!</v>
      </c>
      <c r="R95" t="e">
        <f t="shared" ca="1" si="229"/>
        <v>#VALUE!</v>
      </c>
      <c r="S95" t="e">
        <f t="shared" ca="1" si="230"/>
        <v>#VALUE!</v>
      </c>
      <c r="T95" t="e">
        <f t="shared" ca="1" si="231"/>
        <v>#VALUE!</v>
      </c>
      <c r="V95">
        <f t="shared" ca="1" si="232"/>
        <v>0</v>
      </c>
      <c r="W95" t="str">
        <f t="shared" ca="1" si="233"/>
        <v/>
      </c>
      <c r="X95" t="str">
        <f t="shared" ca="1" si="301"/>
        <v/>
      </c>
      <c r="Y95" t="str">
        <f t="shared" ca="1" si="234"/>
        <v/>
      </c>
      <c r="Z95" t="str">
        <f t="shared" ca="1" si="235"/>
        <v/>
      </c>
      <c r="AA95" t="str">
        <f t="shared" ca="1" si="302"/>
        <v/>
      </c>
      <c r="AB95" t="str">
        <f t="shared" ca="1" si="236"/>
        <v/>
      </c>
      <c r="AC95" t="str">
        <f t="shared" ca="1" si="237"/>
        <v/>
      </c>
      <c r="AD95" t="str">
        <f t="shared" ca="1" si="303"/>
        <v/>
      </c>
      <c r="AE95" t="str">
        <f t="shared" ca="1" si="238"/>
        <v/>
      </c>
      <c r="AF95" t="str">
        <f t="shared" ca="1" si="239"/>
        <v/>
      </c>
      <c r="AG95" t="str">
        <f t="shared" ca="1" si="304"/>
        <v/>
      </c>
      <c r="AH95" t="str">
        <f t="shared" ca="1" si="240"/>
        <v/>
      </c>
      <c r="AI95" t="str">
        <f t="shared" ca="1" si="241"/>
        <v/>
      </c>
      <c r="AJ95" t="str">
        <f t="shared" ca="1" si="305"/>
        <v/>
      </c>
      <c r="AK95" t="str">
        <f t="shared" ca="1" si="242"/>
        <v/>
      </c>
      <c r="AL95" t="str">
        <f t="shared" ca="1" si="243"/>
        <v/>
      </c>
      <c r="AM95" t="str">
        <f t="shared" ca="1" si="306"/>
        <v/>
      </c>
      <c r="AN95" t="str">
        <f t="shared" ca="1" si="244"/>
        <v/>
      </c>
      <c r="AO95" t="str">
        <f t="shared" ca="1" si="245"/>
        <v/>
      </c>
      <c r="AP95" t="str">
        <f t="shared" ca="1" si="307"/>
        <v/>
      </c>
      <c r="AQ95" t="str">
        <f t="shared" ca="1" si="246"/>
        <v/>
      </c>
      <c r="AR95" t="str">
        <f t="shared" ca="1" si="247"/>
        <v/>
      </c>
      <c r="AS95" t="str">
        <f t="shared" ca="1" si="308"/>
        <v/>
      </c>
      <c r="AT95" t="str">
        <f t="shared" ca="1" si="248"/>
        <v/>
      </c>
      <c r="AU95" t="str">
        <f t="shared" ca="1" si="309"/>
        <v/>
      </c>
      <c r="AV95">
        <f t="shared" ca="1" si="295"/>
        <v>0</v>
      </c>
      <c r="AW95">
        <f t="shared" ca="1" si="249"/>
        <v>0</v>
      </c>
      <c r="AX95">
        <f t="shared" ca="1" si="250"/>
        <v>0</v>
      </c>
      <c r="AY95">
        <f t="shared" ca="1" si="251"/>
        <v>0</v>
      </c>
      <c r="AZ95">
        <f t="shared" ca="1" si="252"/>
        <v>0</v>
      </c>
      <c r="BC95" t="str">
        <f ca="1">IF(BD95="","",COUNTIF($BD$10:BD95,BD95))</f>
        <v/>
      </c>
      <c r="BD95" t="str">
        <f t="shared" ca="1" si="314"/>
        <v/>
      </c>
      <c r="BE95" t="str">
        <f t="shared" ca="1" si="311"/>
        <v/>
      </c>
      <c r="BF95" t="str">
        <f ca="1">IF(BK95="","",COUNTIF($BJ$10:$BJ$99,"&lt;"&amp;BJ95)+COUNTIF($BJ$10:BJ95,"="&amp;BJ95))</f>
        <v/>
      </c>
      <c r="BG95" t="e">
        <f t="shared" ca="1" si="315"/>
        <v>#NUM!</v>
      </c>
      <c r="BH95" t="str">
        <f t="shared" ca="1" si="316"/>
        <v/>
      </c>
      <c r="BI95" t="str">
        <f t="shared" ca="1" si="317"/>
        <v/>
      </c>
      <c r="BJ95" t="str">
        <f t="shared" ca="1" si="312"/>
        <v/>
      </c>
      <c r="BK95" t="str">
        <f ca="1">Lists!AE90</f>
        <v/>
      </c>
      <c r="BL95" s="264" t="str">
        <f t="shared" ca="1" si="313"/>
        <v/>
      </c>
      <c r="BO95" t="str">
        <f t="shared" ca="1" si="310"/>
        <v/>
      </c>
      <c r="BP95" s="264" t="str">
        <f t="shared" ca="1" si="296"/>
        <v/>
      </c>
      <c r="BQ95" s="265" t="str">
        <f t="shared" ca="1" si="319"/>
        <v/>
      </c>
      <c r="BR95" s="265" t="str">
        <f t="shared" ca="1" si="319"/>
        <v/>
      </c>
      <c r="BS95" s="265" t="str">
        <f t="shared" ca="1" si="319"/>
        <v/>
      </c>
      <c r="BT95" s="265" t="str">
        <f t="shared" ca="1" si="319"/>
        <v/>
      </c>
      <c r="BU95" s="265" t="str">
        <f t="shared" ca="1" si="319"/>
        <v/>
      </c>
      <c r="BV95" s="265" t="str">
        <f t="shared" ca="1" si="319"/>
        <v/>
      </c>
      <c r="BW95" s="266" t="str">
        <f t="shared" ca="1" si="319"/>
        <v/>
      </c>
      <c r="BY95" s="264" t="str">
        <f t="shared" ca="1" si="255"/>
        <v/>
      </c>
      <c r="BZ95" s="265" t="str">
        <f t="shared" ca="1" si="256"/>
        <v/>
      </c>
      <c r="CA95" s="265" t="str">
        <f t="shared" ca="1" si="257"/>
        <v/>
      </c>
      <c r="CB95" s="265" t="str">
        <f t="shared" ca="1" si="258"/>
        <v/>
      </c>
      <c r="CC95" s="265" t="str">
        <f t="shared" ca="1" si="259"/>
        <v/>
      </c>
      <c r="CD95" s="265" t="str">
        <f t="shared" ca="1" si="260"/>
        <v/>
      </c>
      <c r="CE95" s="265" t="str">
        <f t="shared" ca="1" si="261"/>
        <v/>
      </c>
      <c r="CF95" s="266" t="str">
        <f t="shared" ca="1" si="262"/>
        <v/>
      </c>
      <c r="CH95" s="264" t="str">
        <f t="shared" ca="1" si="263"/>
        <v/>
      </c>
      <c r="CI95" s="265" t="str">
        <f t="shared" ca="1" si="264"/>
        <v/>
      </c>
      <c r="CJ95" s="265" t="str">
        <f t="shared" ca="1" si="265"/>
        <v/>
      </c>
      <c r="CK95" s="265" t="str">
        <f t="shared" ca="1" si="266"/>
        <v/>
      </c>
      <c r="CL95" s="265" t="str">
        <f t="shared" ca="1" si="267"/>
        <v/>
      </c>
      <c r="CM95" s="265" t="str">
        <f t="shared" ca="1" si="268"/>
        <v/>
      </c>
      <c r="CN95" s="265" t="str">
        <f t="shared" ca="1" si="269"/>
        <v/>
      </c>
      <c r="CO95" s="266" t="str">
        <f t="shared" ca="1" si="270"/>
        <v/>
      </c>
      <c r="CV95" s="264" t="str">
        <f t="shared" ca="1" si="271"/>
        <v/>
      </c>
      <c r="CW95" s="265" t="str">
        <f t="shared" ca="1" si="272"/>
        <v/>
      </c>
      <c r="CX95" s="265" t="str">
        <f t="shared" ca="1" si="273"/>
        <v/>
      </c>
      <c r="CY95" s="265" t="str">
        <f t="shared" ca="1" si="274"/>
        <v/>
      </c>
      <c r="CZ95" s="265" t="str">
        <f t="shared" ca="1" si="275"/>
        <v/>
      </c>
      <c r="DA95" s="265" t="str">
        <f t="shared" ca="1" si="276"/>
        <v/>
      </c>
      <c r="DB95" s="265" t="str">
        <f t="shared" ca="1" si="277"/>
        <v/>
      </c>
      <c r="DC95" s="266" t="str">
        <f t="shared" ca="1" si="278"/>
        <v/>
      </c>
      <c r="DG95" s="264" t="str">
        <f t="shared" ca="1" si="279"/>
        <v/>
      </c>
      <c r="DH95" s="265" t="str">
        <f t="shared" ca="1" si="280"/>
        <v/>
      </c>
      <c r="DI95" s="265" t="str">
        <f t="shared" ca="1" si="281"/>
        <v/>
      </c>
      <c r="DJ95" s="265" t="str">
        <f t="shared" ca="1" si="282"/>
        <v/>
      </c>
      <c r="DK95" s="265" t="str">
        <f t="shared" ca="1" si="283"/>
        <v/>
      </c>
      <c r="DL95" s="265" t="str">
        <f t="shared" ca="1" si="284"/>
        <v/>
      </c>
      <c r="DM95" s="265" t="str">
        <f t="shared" ca="1" si="285"/>
        <v/>
      </c>
      <c r="DN95" s="266" t="str">
        <f t="shared" ca="1" si="286"/>
        <v/>
      </c>
      <c r="DP95" s="264" t="str">
        <f t="shared" ca="1" si="287"/>
        <v/>
      </c>
      <c r="DQ95" s="265" t="str">
        <f t="shared" ca="1" si="288"/>
        <v/>
      </c>
      <c r="DR95" s="265" t="str">
        <f t="shared" ca="1" si="289"/>
        <v/>
      </c>
      <c r="DS95" s="265" t="str">
        <f t="shared" ca="1" si="290"/>
        <v/>
      </c>
      <c r="DT95" s="265" t="str">
        <f t="shared" ca="1" si="291"/>
        <v/>
      </c>
      <c r="DU95" s="265" t="str">
        <f t="shared" ca="1" si="292"/>
        <v/>
      </c>
      <c r="DV95" s="265" t="str">
        <f t="shared" ca="1" si="293"/>
        <v/>
      </c>
      <c r="DW95" s="266" t="str">
        <f t="shared" ca="1" si="294"/>
        <v/>
      </c>
    </row>
    <row r="96" spans="2:127" hidden="1" outlineLevel="1" x14ac:dyDescent="0.25">
      <c r="B96" t="str">
        <f t="shared" ca="1" si="222"/>
        <v xml:space="preserve">  </v>
      </c>
      <c r="C96" t="str">
        <f t="shared" ca="1" si="254"/>
        <v/>
      </c>
      <c r="F96" t="str">
        <f t="shared" ca="1" si="297"/>
        <v/>
      </c>
      <c r="G96" t="str">
        <f t="shared" ca="1" si="298"/>
        <v/>
      </c>
      <c r="H96" t="str">
        <f t="shared" ca="1" si="299"/>
        <v/>
      </c>
      <c r="I96" t="str">
        <f t="shared" ca="1" si="300"/>
        <v/>
      </c>
      <c r="K96">
        <f t="shared" ca="1" si="223"/>
        <v>0</v>
      </c>
      <c r="M96">
        <f t="shared" ca="1" si="224"/>
        <v>0</v>
      </c>
      <c r="N96">
        <f t="shared" ca="1" si="225"/>
        <v>0</v>
      </c>
      <c r="O96">
        <f t="shared" ca="1" si="226"/>
        <v>0</v>
      </c>
      <c r="P96">
        <f t="shared" ca="1" si="227"/>
        <v>0</v>
      </c>
      <c r="Q96" t="e">
        <f t="shared" ca="1" si="228"/>
        <v>#VALUE!</v>
      </c>
      <c r="R96" t="e">
        <f t="shared" ca="1" si="229"/>
        <v>#VALUE!</v>
      </c>
      <c r="S96" t="e">
        <f t="shared" ca="1" si="230"/>
        <v>#VALUE!</v>
      </c>
      <c r="T96" t="e">
        <f t="shared" ca="1" si="231"/>
        <v>#VALUE!</v>
      </c>
      <c r="V96">
        <f t="shared" ca="1" si="232"/>
        <v>0</v>
      </c>
      <c r="W96" t="str">
        <f t="shared" ca="1" si="233"/>
        <v/>
      </c>
      <c r="X96" t="str">
        <f t="shared" ca="1" si="301"/>
        <v/>
      </c>
      <c r="Y96" t="str">
        <f t="shared" ca="1" si="234"/>
        <v/>
      </c>
      <c r="Z96" t="str">
        <f t="shared" ca="1" si="235"/>
        <v/>
      </c>
      <c r="AA96" t="str">
        <f t="shared" ca="1" si="302"/>
        <v/>
      </c>
      <c r="AB96" t="str">
        <f t="shared" ca="1" si="236"/>
        <v/>
      </c>
      <c r="AC96" t="str">
        <f t="shared" ca="1" si="237"/>
        <v/>
      </c>
      <c r="AD96" t="str">
        <f t="shared" ca="1" si="303"/>
        <v/>
      </c>
      <c r="AE96" t="str">
        <f t="shared" ca="1" si="238"/>
        <v/>
      </c>
      <c r="AF96" t="str">
        <f t="shared" ca="1" si="239"/>
        <v/>
      </c>
      <c r="AG96" t="str">
        <f t="shared" ca="1" si="304"/>
        <v/>
      </c>
      <c r="AH96" t="str">
        <f t="shared" ca="1" si="240"/>
        <v/>
      </c>
      <c r="AI96" t="str">
        <f t="shared" ca="1" si="241"/>
        <v/>
      </c>
      <c r="AJ96" t="str">
        <f t="shared" ca="1" si="305"/>
        <v/>
      </c>
      <c r="AK96" t="str">
        <f t="shared" ca="1" si="242"/>
        <v/>
      </c>
      <c r="AL96" t="str">
        <f t="shared" ca="1" si="243"/>
        <v/>
      </c>
      <c r="AM96" t="str">
        <f t="shared" ca="1" si="306"/>
        <v/>
      </c>
      <c r="AN96" t="str">
        <f t="shared" ca="1" si="244"/>
        <v/>
      </c>
      <c r="AO96" t="str">
        <f t="shared" ca="1" si="245"/>
        <v/>
      </c>
      <c r="AP96" t="str">
        <f t="shared" ca="1" si="307"/>
        <v/>
      </c>
      <c r="AQ96" t="str">
        <f t="shared" ca="1" si="246"/>
        <v/>
      </c>
      <c r="AR96" t="str">
        <f t="shared" ca="1" si="247"/>
        <v/>
      </c>
      <c r="AS96" t="str">
        <f t="shared" ca="1" si="308"/>
        <v/>
      </c>
      <c r="AT96" t="str">
        <f t="shared" ca="1" si="248"/>
        <v/>
      </c>
      <c r="AU96" t="str">
        <f t="shared" ca="1" si="309"/>
        <v/>
      </c>
      <c r="AV96">
        <f t="shared" ca="1" si="295"/>
        <v>0</v>
      </c>
      <c r="AW96">
        <f t="shared" ca="1" si="249"/>
        <v>0</v>
      </c>
      <c r="AX96">
        <f t="shared" ca="1" si="250"/>
        <v>0</v>
      </c>
      <c r="AY96">
        <f t="shared" ca="1" si="251"/>
        <v>0</v>
      </c>
      <c r="AZ96">
        <f t="shared" ca="1" si="252"/>
        <v>0</v>
      </c>
      <c r="BC96" t="str">
        <f ca="1">IF(BD96="","",COUNTIF($BD$10:BD96,BD96))</f>
        <v/>
      </c>
      <c r="BD96" t="str">
        <f t="shared" ca="1" si="314"/>
        <v/>
      </c>
      <c r="BE96" t="str">
        <f t="shared" ca="1" si="311"/>
        <v/>
      </c>
      <c r="BF96" t="str">
        <f ca="1">IF(BK96="","",COUNTIF($BJ$10:$BJ$99,"&lt;"&amp;BJ96)+COUNTIF($BJ$10:BJ96,"="&amp;BJ96))</f>
        <v/>
      </c>
      <c r="BG96" t="e">
        <f t="shared" ca="1" si="315"/>
        <v>#NUM!</v>
      </c>
      <c r="BH96" t="str">
        <f t="shared" ca="1" si="316"/>
        <v/>
      </c>
      <c r="BI96" t="str">
        <f t="shared" ca="1" si="317"/>
        <v/>
      </c>
      <c r="BJ96" t="str">
        <f t="shared" ca="1" si="312"/>
        <v/>
      </c>
      <c r="BK96" t="str">
        <f ca="1">Lists!AE91</f>
        <v/>
      </c>
      <c r="BL96" s="264" t="str">
        <f t="shared" ca="1" si="313"/>
        <v/>
      </c>
      <c r="BO96" t="str">
        <f t="shared" ca="1" si="310"/>
        <v/>
      </c>
      <c r="BP96" s="264" t="str">
        <f t="shared" ca="1" si="296"/>
        <v/>
      </c>
      <c r="BQ96" s="265" t="str">
        <f t="shared" ca="1" si="319"/>
        <v/>
      </c>
      <c r="BR96" s="265" t="str">
        <f t="shared" ca="1" si="319"/>
        <v/>
      </c>
      <c r="BS96" s="265" t="str">
        <f t="shared" ca="1" si="319"/>
        <v/>
      </c>
      <c r="BT96" s="265" t="str">
        <f t="shared" ca="1" si="319"/>
        <v/>
      </c>
      <c r="BU96" s="265" t="str">
        <f t="shared" ca="1" si="319"/>
        <v/>
      </c>
      <c r="BV96" s="265" t="str">
        <f t="shared" ca="1" si="319"/>
        <v/>
      </c>
      <c r="BW96" s="266" t="str">
        <f t="shared" ca="1" si="319"/>
        <v/>
      </c>
      <c r="BY96" s="264" t="str">
        <f t="shared" ca="1" si="255"/>
        <v/>
      </c>
      <c r="BZ96" s="265" t="str">
        <f t="shared" ca="1" si="256"/>
        <v/>
      </c>
      <c r="CA96" s="265" t="str">
        <f t="shared" ca="1" si="257"/>
        <v/>
      </c>
      <c r="CB96" s="265" t="str">
        <f t="shared" ca="1" si="258"/>
        <v/>
      </c>
      <c r="CC96" s="265" t="str">
        <f t="shared" ca="1" si="259"/>
        <v/>
      </c>
      <c r="CD96" s="265" t="str">
        <f t="shared" ca="1" si="260"/>
        <v/>
      </c>
      <c r="CE96" s="265" t="str">
        <f t="shared" ca="1" si="261"/>
        <v/>
      </c>
      <c r="CF96" s="266" t="str">
        <f t="shared" ca="1" si="262"/>
        <v/>
      </c>
      <c r="CH96" s="264" t="str">
        <f t="shared" ca="1" si="263"/>
        <v/>
      </c>
      <c r="CI96" s="265" t="str">
        <f t="shared" ca="1" si="264"/>
        <v/>
      </c>
      <c r="CJ96" s="265" t="str">
        <f t="shared" ca="1" si="265"/>
        <v/>
      </c>
      <c r="CK96" s="265" t="str">
        <f t="shared" ca="1" si="266"/>
        <v/>
      </c>
      <c r="CL96" s="265" t="str">
        <f t="shared" ca="1" si="267"/>
        <v/>
      </c>
      <c r="CM96" s="265" t="str">
        <f t="shared" ca="1" si="268"/>
        <v/>
      </c>
      <c r="CN96" s="265" t="str">
        <f t="shared" ca="1" si="269"/>
        <v/>
      </c>
      <c r="CO96" s="266" t="str">
        <f t="shared" ca="1" si="270"/>
        <v/>
      </c>
      <c r="CV96" s="264" t="str">
        <f t="shared" ca="1" si="271"/>
        <v/>
      </c>
      <c r="CW96" s="265" t="str">
        <f t="shared" ca="1" si="272"/>
        <v/>
      </c>
      <c r="CX96" s="265" t="str">
        <f t="shared" ca="1" si="273"/>
        <v/>
      </c>
      <c r="CY96" s="265" t="str">
        <f t="shared" ca="1" si="274"/>
        <v/>
      </c>
      <c r="CZ96" s="265" t="str">
        <f t="shared" ca="1" si="275"/>
        <v/>
      </c>
      <c r="DA96" s="265" t="str">
        <f t="shared" ca="1" si="276"/>
        <v/>
      </c>
      <c r="DB96" s="265" t="str">
        <f t="shared" ca="1" si="277"/>
        <v/>
      </c>
      <c r="DC96" s="266" t="str">
        <f t="shared" ca="1" si="278"/>
        <v/>
      </c>
      <c r="DG96" s="264" t="str">
        <f t="shared" ca="1" si="279"/>
        <v/>
      </c>
      <c r="DH96" s="265" t="str">
        <f t="shared" ca="1" si="280"/>
        <v/>
      </c>
      <c r="DI96" s="265" t="str">
        <f t="shared" ca="1" si="281"/>
        <v/>
      </c>
      <c r="DJ96" s="265" t="str">
        <f t="shared" ca="1" si="282"/>
        <v/>
      </c>
      <c r="DK96" s="265" t="str">
        <f t="shared" ca="1" si="283"/>
        <v/>
      </c>
      <c r="DL96" s="265" t="str">
        <f t="shared" ca="1" si="284"/>
        <v/>
      </c>
      <c r="DM96" s="265" t="str">
        <f t="shared" ca="1" si="285"/>
        <v/>
      </c>
      <c r="DN96" s="266" t="str">
        <f t="shared" ca="1" si="286"/>
        <v/>
      </c>
      <c r="DP96" s="264" t="str">
        <f t="shared" ca="1" si="287"/>
        <v/>
      </c>
      <c r="DQ96" s="265" t="str">
        <f t="shared" ca="1" si="288"/>
        <v/>
      </c>
      <c r="DR96" s="265" t="str">
        <f t="shared" ca="1" si="289"/>
        <v/>
      </c>
      <c r="DS96" s="265" t="str">
        <f t="shared" ca="1" si="290"/>
        <v/>
      </c>
      <c r="DT96" s="265" t="str">
        <f t="shared" ca="1" si="291"/>
        <v/>
      </c>
      <c r="DU96" s="265" t="str">
        <f t="shared" ca="1" si="292"/>
        <v/>
      </c>
      <c r="DV96" s="265" t="str">
        <f t="shared" ca="1" si="293"/>
        <v/>
      </c>
      <c r="DW96" s="266" t="str">
        <f t="shared" ca="1" si="294"/>
        <v/>
      </c>
    </row>
    <row r="97" spans="2:127" hidden="1" outlineLevel="1" x14ac:dyDescent="0.25">
      <c r="B97" t="str">
        <f t="shared" ca="1" si="222"/>
        <v xml:space="preserve">  </v>
      </c>
      <c r="C97" t="str">
        <f t="shared" ca="1" si="254"/>
        <v/>
      </c>
      <c r="F97" t="str">
        <f t="shared" ca="1" si="297"/>
        <v/>
      </c>
      <c r="G97" t="str">
        <f t="shared" ca="1" si="298"/>
        <v/>
      </c>
      <c r="H97" t="str">
        <f t="shared" ca="1" si="299"/>
        <v/>
      </c>
      <c r="I97" t="str">
        <f t="shared" ca="1" si="300"/>
        <v/>
      </c>
      <c r="K97">
        <f t="shared" ca="1" si="223"/>
        <v>0</v>
      </c>
      <c r="M97">
        <f t="shared" ca="1" si="224"/>
        <v>0</v>
      </c>
      <c r="N97">
        <f t="shared" ca="1" si="225"/>
        <v>0</v>
      </c>
      <c r="O97">
        <f t="shared" ca="1" si="226"/>
        <v>0</v>
      </c>
      <c r="P97">
        <f t="shared" ca="1" si="227"/>
        <v>0</v>
      </c>
      <c r="Q97" t="e">
        <f t="shared" ca="1" si="228"/>
        <v>#VALUE!</v>
      </c>
      <c r="R97" t="e">
        <f t="shared" ca="1" si="229"/>
        <v>#VALUE!</v>
      </c>
      <c r="S97" t="e">
        <f t="shared" ca="1" si="230"/>
        <v>#VALUE!</v>
      </c>
      <c r="T97" t="e">
        <f t="shared" ca="1" si="231"/>
        <v>#VALUE!</v>
      </c>
      <c r="V97">
        <f t="shared" ca="1" si="232"/>
        <v>0</v>
      </c>
      <c r="W97" t="str">
        <f t="shared" ca="1" si="233"/>
        <v/>
      </c>
      <c r="X97" t="str">
        <f t="shared" ca="1" si="301"/>
        <v/>
      </c>
      <c r="Y97" t="str">
        <f t="shared" ca="1" si="234"/>
        <v/>
      </c>
      <c r="Z97" t="str">
        <f t="shared" ca="1" si="235"/>
        <v/>
      </c>
      <c r="AA97" t="str">
        <f t="shared" ca="1" si="302"/>
        <v/>
      </c>
      <c r="AB97" t="str">
        <f t="shared" ca="1" si="236"/>
        <v/>
      </c>
      <c r="AC97" t="str">
        <f t="shared" ca="1" si="237"/>
        <v/>
      </c>
      <c r="AD97" t="str">
        <f t="shared" ca="1" si="303"/>
        <v/>
      </c>
      <c r="AE97" t="str">
        <f t="shared" ca="1" si="238"/>
        <v/>
      </c>
      <c r="AF97" t="str">
        <f t="shared" ca="1" si="239"/>
        <v/>
      </c>
      <c r="AG97" t="str">
        <f t="shared" ca="1" si="304"/>
        <v/>
      </c>
      <c r="AH97" t="str">
        <f t="shared" ca="1" si="240"/>
        <v/>
      </c>
      <c r="AI97" t="str">
        <f t="shared" ca="1" si="241"/>
        <v/>
      </c>
      <c r="AJ97" t="str">
        <f t="shared" ca="1" si="305"/>
        <v/>
      </c>
      <c r="AK97" t="str">
        <f t="shared" ca="1" si="242"/>
        <v/>
      </c>
      <c r="AL97" t="str">
        <f t="shared" ca="1" si="243"/>
        <v/>
      </c>
      <c r="AM97" t="str">
        <f t="shared" ca="1" si="306"/>
        <v/>
      </c>
      <c r="AN97" t="str">
        <f t="shared" ca="1" si="244"/>
        <v/>
      </c>
      <c r="AO97" t="str">
        <f t="shared" ca="1" si="245"/>
        <v/>
      </c>
      <c r="AP97" t="str">
        <f t="shared" ca="1" si="307"/>
        <v/>
      </c>
      <c r="AQ97" t="str">
        <f t="shared" ca="1" si="246"/>
        <v/>
      </c>
      <c r="AR97" t="str">
        <f t="shared" ca="1" si="247"/>
        <v/>
      </c>
      <c r="AS97" t="str">
        <f t="shared" ca="1" si="308"/>
        <v/>
      </c>
      <c r="AT97" t="str">
        <f t="shared" ca="1" si="248"/>
        <v/>
      </c>
      <c r="AU97" t="str">
        <f t="shared" ca="1" si="309"/>
        <v/>
      </c>
      <c r="AV97">
        <f t="shared" ca="1" si="295"/>
        <v>0</v>
      </c>
      <c r="AW97">
        <f t="shared" ca="1" si="249"/>
        <v>0</v>
      </c>
      <c r="AX97">
        <f t="shared" ca="1" si="250"/>
        <v>0</v>
      </c>
      <c r="AY97">
        <f t="shared" ca="1" si="251"/>
        <v>0</v>
      </c>
      <c r="AZ97">
        <f t="shared" ca="1" si="252"/>
        <v>0</v>
      </c>
      <c r="BC97" t="str">
        <f ca="1">IF(BD97="","",COUNTIF($BD$10:BD97,BD97))</f>
        <v/>
      </c>
      <c r="BD97" t="str">
        <f t="shared" ca="1" si="314"/>
        <v/>
      </c>
      <c r="BE97" t="str">
        <f t="shared" ca="1" si="311"/>
        <v/>
      </c>
      <c r="BF97" t="str">
        <f ca="1">IF(BK97="","",COUNTIF($BJ$10:$BJ$99,"&lt;"&amp;BJ97)+COUNTIF($BJ$10:BJ97,"="&amp;BJ97))</f>
        <v/>
      </c>
      <c r="BG97" t="e">
        <f t="shared" ca="1" si="315"/>
        <v>#NUM!</v>
      </c>
      <c r="BH97" t="str">
        <f t="shared" ca="1" si="316"/>
        <v/>
      </c>
      <c r="BI97" t="str">
        <f t="shared" ca="1" si="317"/>
        <v/>
      </c>
      <c r="BJ97" t="str">
        <f t="shared" ca="1" si="312"/>
        <v/>
      </c>
      <c r="BK97" t="str">
        <f ca="1">Lists!AE92</f>
        <v/>
      </c>
      <c r="BL97" s="264" t="str">
        <f t="shared" ca="1" si="313"/>
        <v/>
      </c>
      <c r="BO97" t="str">
        <f t="shared" ca="1" si="310"/>
        <v/>
      </c>
      <c r="BP97" s="264" t="str">
        <f t="shared" ca="1" si="296"/>
        <v/>
      </c>
      <c r="BQ97" s="265" t="str">
        <f t="shared" ca="1" si="319"/>
        <v/>
      </c>
      <c r="BR97" s="265" t="str">
        <f t="shared" ca="1" si="319"/>
        <v/>
      </c>
      <c r="BS97" s="265" t="str">
        <f t="shared" ca="1" si="319"/>
        <v/>
      </c>
      <c r="BT97" s="265" t="str">
        <f t="shared" ca="1" si="319"/>
        <v/>
      </c>
      <c r="BU97" s="265" t="str">
        <f t="shared" ca="1" si="319"/>
        <v/>
      </c>
      <c r="BV97" s="265" t="str">
        <f t="shared" ca="1" si="319"/>
        <v/>
      </c>
      <c r="BW97" s="266" t="str">
        <f t="shared" ca="1" si="319"/>
        <v/>
      </c>
      <c r="BY97" s="264" t="str">
        <f t="shared" ca="1" si="255"/>
        <v/>
      </c>
      <c r="BZ97" s="265" t="str">
        <f t="shared" ca="1" si="256"/>
        <v/>
      </c>
      <c r="CA97" s="265" t="str">
        <f t="shared" ca="1" si="257"/>
        <v/>
      </c>
      <c r="CB97" s="265" t="str">
        <f t="shared" ca="1" si="258"/>
        <v/>
      </c>
      <c r="CC97" s="265" t="str">
        <f t="shared" ca="1" si="259"/>
        <v/>
      </c>
      <c r="CD97" s="265" t="str">
        <f t="shared" ca="1" si="260"/>
        <v/>
      </c>
      <c r="CE97" s="265" t="str">
        <f t="shared" ca="1" si="261"/>
        <v/>
      </c>
      <c r="CF97" s="266" t="str">
        <f t="shared" ca="1" si="262"/>
        <v/>
      </c>
      <c r="CH97" s="264" t="str">
        <f t="shared" ca="1" si="263"/>
        <v/>
      </c>
      <c r="CI97" s="265" t="str">
        <f t="shared" ca="1" si="264"/>
        <v/>
      </c>
      <c r="CJ97" s="265" t="str">
        <f t="shared" ca="1" si="265"/>
        <v/>
      </c>
      <c r="CK97" s="265" t="str">
        <f t="shared" ca="1" si="266"/>
        <v/>
      </c>
      <c r="CL97" s="265" t="str">
        <f t="shared" ca="1" si="267"/>
        <v/>
      </c>
      <c r="CM97" s="265" t="str">
        <f t="shared" ca="1" si="268"/>
        <v/>
      </c>
      <c r="CN97" s="265" t="str">
        <f t="shared" ca="1" si="269"/>
        <v/>
      </c>
      <c r="CO97" s="266" t="str">
        <f t="shared" ca="1" si="270"/>
        <v/>
      </c>
      <c r="CV97" s="264" t="str">
        <f t="shared" ca="1" si="271"/>
        <v/>
      </c>
      <c r="CW97" s="265" t="str">
        <f t="shared" ca="1" si="272"/>
        <v/>
      </c>
      <c r="CX97" s="265" t="str">
        <f t="shared" ca="1" si="273"/>
        <v/>
      </c>
      <c r="CY97" s="265" t="str">
        <f t="shared" ca="1" si="274"/>
        <v/>
      </c>
      <c r="CZ97" s="265" t="str">
        <f t="shared" ca="1" si="275"/>
        <v/>
      </c>
      <c r="DA97" s="265" t="str">
        <f t="shared" ca="1" si="276"/>
        <v/>
      </c>
      <c r="DB97" s="265" t="str">
        <f t="shared" ca="1" si="277"/>
        <v/>
      </c>
      <c r="DC97" s="266" t="str">
        <f t="shared" ca="1" si="278"/>
        <v/>
      </c>
      <c r="DG97" s="264" t="str">
        <f t="shared" ca="1" si="279"/>
        <v/>
      </c>
      <c r="DH97" s="265" t="str">
        <f t="shared" ca="1" si="280"/>
        <v/>
      </c>
      <c r="DI97" s="265" t="str">
        <f t="shared" ca="1" si="281"/>
        <v/>
      </c>
      <c r="DJ97" s="265" t="str">
        <f t="shared" ca="1" si="282"/>
        <v/>
      </c>
      <c r="DK97" s="265" t="str">
        <f t="shared" ca="1" si="283"/>
        <v/>
      </c>
      <c r="DL97" s="265" t="str">
        <f t="shared" ca="1" si="284"/>
        <v/>
      </c>
      <c r="DM97" s="265" t="str">
        <f t="shared" ca="1" si="285"/>
        <v/>
      </c>
      <c r="DN97" s="266" t="str">
        <f t="shared" ca="1" si="286"/>
        <v/>
      </c>
      <c r="DP97" s="264" t="str">
        <f t="shared" ca="1" si="287"/>
        <v/>
      </c>
      <c r="DQ97" s="265" t="str">
        <f t="shared" ca="1" si="288"/>
        <v/>
      </c>
      <c r="DR97" s="265" t="str">
        <f t="shared" ca="1" si="289"/>
        <v/>
      </c>
      <c r="DS97" s="265" t="str">
        <f t="shared" ca="1" si="290"/>
        <v/>
      </c>
      <c r="DT97" s="265" t="str">
        <f t="shared" ca="1" si="291"/>
        <v/>
      </c>
      <c r="DU97" s="265" t="str">
        <f t="shared" ca="1" si="292"/>
        <v/>
      </c>
      <c r="DV97" s="265" t="str">
        <f t="shared" ca="1" si="293"/>
        <v/>
      </c>
      <c r="DW97" s="266" t="str">
        <f t="shared" ca="1" si="294"/>
        <v/>
      </c>
    </row>
    <row r="98" spans="2:127" hidden="1" outlineLevel="1" x14ac:dyDescent="0.25">
      <c r="B98" t="str">
        <f t="shared" ca="1" si="222"/>
        <v xml:space="preserve">  </v>
      </c>
      <c r="C98" t="str">
        <f t="shared" ca="1" si="254"/>
        <v/>
      </c>
      <c r="F98" t="str">
        <f t="shared" ca="1" si="297"/>
        <v/>
      </c>
      <c r="G98" t="str">
        <f t="shared" ca="1" si="298"/>
        <v/>
      </c>
      <c r="H98" t="str">
        <f t="shared" ca="1" si="299"/>
        <v/>
      </c>
      <c r="I98" t="str">
        <f t="shared" ca="1" si="300"/>
        <v/>
      </c>
      <c r="K98">
        <f t="shared" ca="1" si="223"/>
        <v>0</v>
      </c>
      <c r="M98">
        <f t="shared" ca="1" si="224"/>
        <v>0</v>
      </c>
      <c r="N98">
        <f t="shared" ca="1" si="225"/>
        <v>0</v>
      </c>
      <c r="O98">
        <f t="shared" ca="1" si="226"/>
        <v>0</v>
      </c>
      <c r="P98">
        <f t="shared" ca="1" si="227"/>
        <v>0</v>
      </c>
      <c r="Q98" t="e">
        <f t="shared" ca="1" si="228"/>
        <v>#VALUE!</v>
      </c>
      <c r="R98" t="e">
        <f t="shared" ca="1" si="229"/>
        <v>#VALUE!</v>
      </c>
      <c r="S98" t="e">
        <f t="shared" ca="1" si="230"/>
        <v>#VALUE!</v>
      </c>
      <c r="T98" t="e">
        <f t="shared" ca="1" si="231"/>
        <v>#VALUE!</v>
      </c>
      <c r="V98">
        <f t="shared" ca="1" si="232"/>
        <v>0</v>
      </c>
      <c r="W98" t="str">
        <f t="shared" ca="1" si="233"/>
        <v/>
      </c>
      <c r="X98" t="str">
        <f t="shared" ca="1" si="301"/>
        <v/>
      </c>
      <c r="Y98" t="str">
        <f t="shared" ca="1" si="234"/>
        <v/>
      </c>
      <c r="Z98" t="str">
        <f t="shared" ca="1" si="235"/>
        <v/>
      </c>
      <c r="AA98" t="str">
        <f t="shared" ca="1" si="302"/>
        <v/>
      </c>
      <c r="AB98" t="str">
        <f t="shared" ca="1" si="236"/>
        <v/>
      </c>
      <c r="AC98" t="str">
        <f t="shared" ca="1" si="237"/>
        <v/>
      </c>
      <c r="AD98" t="str">
        <f t="shared" ca="1" si="303"/>
        <v/>
      </c>
      <c r="AE98" t="str">
        <f t="shared" ca="1" si="238"/>
        <v/>
      </c>
      <c r="AF98" t="str">
        <f t="shared" ca="1" si="239"/>
        <v/>
      </c>
      <c r="AG98" t="str">
        <f t="shared" ca="1" si="304"/>
        <v/>
      </c>
      <c r="AH98" t="str">
        <f t="shared" ca="1" si="240"/>
        <v/>
      </c>
      <c r="AI98" t="str">
        <f t="shared" ca="1" si="241"/>
        <v/>
      </c>
      <c r="AJ98" t="str">
        <f t="shared" ca="1" si="305"/>
        <v/>
      </c>
      <c r="AK98" t="str">
        <f t="shared" ca="1" si="242"/>
        <v/>
      </c>
      <c r="AL98" t="str">
        <f t="shared" ca="1" si="243"/>
        <v/>
      </c>
      <c r="AM98" t="str">
        <f t="shared" ca="1" si="306"/>
        <v/>
      </c>
      <c r="AN98" t="str">
        <f t="shared" ca="1" si="244"/>
        <v/>
      </c>
      <c r="AO98" t="str">
        <f t="shared" ca="1" si="245"/>
        <v/>
      </c>
      <c r="AP98" t="str">
        <f t="shared" ca="1" si="307"/>
        <v/>
      </c>
      <c r="AQ98" t="str">
        <f t="shared" ca="1" si="246"/>
        <v/>
      </c>
      <c r="AR98" t="str">
        <f t="shared" ca="1" si="247"/>
        <v/>
      </c>
      <c r="AS98" t="str">
        <f t="shared" ca="1" si="308"/>
        <v/>
      </c>
      <c r="AT98" t="str">
        <f t="shared" ca="1" si="248"/>
        <v/>
      </c>
      <c r="AU98" t="str">
        <f t="shared" ca="1" si="309"/>
        <v/>
      </c>
      <c r="AV98">
        <f t="shared" ca="1" si="295"/>
        <v>0</v>
      </c>
      <c r="AW98">
        <f t="shared" ca="1" si="249"/>
        <v>0</v>
      </c>
      <c r="AX98">
        <f t="shared" ca="1" si="250"/>
        <v>0</v>
      </c>
      <c r="AY98">
        <f t="shared" ca="1" si="251"/>
        <v>0</v>
      </c>
      <c r="AZ98">
        <f t="shared" ca="1" si="252"/>
        <v>0</v>
      </c>
      <c r="BC98" t="str">
        <f ca="1">IF(BD98="","",COUNTIF($BD$10:BD98,BD98))</f>
        <v/>
      </c>
      <c r="BD98" t="str">
        <f t="shared" ca="1" si="314"/>
        <v/>
      </c>
      <c r="BE98" t="str">
        <f t="shared" ca="1" si="311"/>
        <v/>
      </c>
      <c r="BF98" t="str">
        <f ca="1">IF(BK98="","",COUNTIF($BJ$10:$BJ$99,"&lt;"&amp;BJ98)+COUNTIF($BJ$10:BJ98,"="&amp;BJ98))</f>
        <v/>
      </c>
      <c r="BG98" t="e">
        <f t="shared" ca="1" si="315"/>
        <v>#NUM!</v>
      </c>
      <c r="BH98" t="str">
        <f t="shared" ca="1" si="316"/>
        <v/>
      </c>
      <c r="BI98" t="str">
        <f t="shared" ca="1" si="317"/>
        <v/>
      </c>
      <c r="BJ98" t="str">
        <f t="shared" ca="1" si="312"/>
        <v/>
      </c>
      <c r="BK98" t="str">
        <f ca="1">Lists!AE93</f>
        <v/>
      </c>
      <c r="BL98" s="264" t="str">
        <f t="shared" ca="1" si="313"/>
        <v/>
      </c>
      <c r="BO98" t="str">
        <f t="shared" ca="1" si="310"/>
        <v/>
      </c>
      <c r="BP98" s="264" t="str">
        <f t="shared" ca="1" si="296"/>
        <v/>
      </c>
      <c r="BQ98" s="265" t="str">
        <f t="shared" ca="1" si="319"/>
        <v/>
      </c>
      <c r="BR98" s="265" t="str">
        <f t="shared" ca="1" si="319"/>
        <v/>
      </c>
      <c r="BS98" s="265" t="str">
        <f t="shared" ca="1" si="319"/>
        <v/>
      </c>
      <c r="BT98" s="265" t="str">
        <f t="shared" ca="1" si="319"/>
        <v/>
      </c>
      <c r="BU98" s="265" t="str">
        <f t="shared" ca="1" si="319"/>
        <v/>
      </c>
      <c r="BV98" s="265" t="str">
        <f t="shared" ca="1" si="319"/>
        <v/>
      </c>
      <c r="BW98" s="266" t="str">
        <f t="shared" ca="1" si="319"/>
        <v/>
      </c>
      <c r="BY98" s="264" t="str">
        <f t="shared" ca="1" si="255"/>
        <v/>
      </c>
      <c r="BZ98" s="265" t="str">
        <f t="shared" ca="1" si="256"/>
        <v/>
      </c>
      <c r="CA98" s="265" t="str">
        <f t="shared" ca="1" si="257"/>
        <v/>
      </c>
      <c r="CB98" s="265" t="str">
        <f t="shared" ca="1" si="258"/>
        <v/>
      </c>
      <c r="CC98" s="265" t="str">
        <f t="shared" ca="1" si="259"/>
        <v/>
      </c>
      <c r="CD98" s="265" t="str">
        <f t="shared" ca="1" si="260"/>
        <v/>
      </c>
      <c r="CE98" s="265" t="str">
        <f t="shared" ca="1" si="261"/>
        <v/>
      </c>
      <c r="CF98" s="266" t="str">
        <f t="shared" ca="1" si="262"/>
        <v/>
      </c>
      <c r="CH98" s="264" t="str">
        <f t="shared" ca="1" si="263"/>
        <v/>
      </c>
      <c r="CI98" s="265" t="str">
        <f t="shared" ca="1" si="264"/>
        <v/>
      </c>
      <c r="CJ98" s="265" t="str">
        <f t="shared" ca="1" si="265"/>
        <v/>
      </c>
      <c r="CK98" s="265" t="str">
        <f t="shared" ca="1" si="266"/>
        <v/>
      </c>
      <c r="CL98" s="265" t="str">
        <f t="shared" ca="1" si="267"/>
        <v/>
      </c>
      <c r="CM98" s="265" t="str">
        <f t="shared" ca="1" si="268"/>
        <v/>
      </c>
      <c r="CN98" s="265" t="str">
        <f t="shared" ca="1" si="269"/>
        <v/>
      </c>
      <c r="CO98" s="266" t="str">
        <f t="shared" ca="1" si="270"/>
        <v/>
      </c>
      <c r="CV98" s="264" t="str">
        <f t="shared" ca="1" si="271"/>
        <v/>
      </c>
      <c r="CW98" s="265" t="str">
        <f t="shared" ca="1" si="272"/>
        <v/>
      </c>
      <c r="CX98" s="265" t="str">
        <f t="shared" ca="1" si="273"/>
        <v/>
      </c>
      <c r="CY98" s="265" t="str">
        <f t="shared" ca="1" si="274"/>
        <v/>
      </c>
      <c r="CZ98" s="265" t="str">
        <f t="shared" ca="1" si="275"/>
        <v/>
      </c>
      <c r="DA98" s="265" t="str">
        <f t="shared" ca="1" si="276"/>
        <v/>
      </c>
      <c r="DB98" s="265" t="str">
        <f t="shared" ca="1" si="277"/>
        <v/>
      </c>
      <c r="DC98" s="266" t="str">
        <f t="shared" ca="1" si="278"/>
        <v/>
      </c>
      <c r="DG98" s="264" t="str">
        <f t="shared" ca="1" si="279"/>
        <v/>
      </c>
      <c r="DH98" s="265" t="str">
        <f t="shared" ca="1" si="280"/>
        <v/>
      </c>
      <c r="DI98" s="265" t="str">
        <f t="shared" ca="1" si="281"/>
        <v/>
      </c>
      <c r="DJ98" s="265" t="str">
        <f t="shared" ca="1" si="282"/>
        <v/>
      </c>
      <c r="DK98" s="265" t="str">
        <f t="shared" ca="1" si="283"/>
        <v/>
      </c>
      <c r="DL98" s="265" t="str">
        <f t="shared" ca="1" si="284"/>
        <v/>
      </c>
      <c r="DM98" s="265" t="str">
        <f t="shared" ca="1" si="285"/>
        <v/>
      </c>
      <c r="DN98" s="266" t="str">
        <f t="shared" ca="1" si="286"/>
        <v/>
      </c>
      <c r="DP98" s="264" t="str">
        <f t="shared" ca="1" si="287"/>
        <v/>
      </c>
      <c r="DQ98" s="265" t="str">
        <f t="shared" ca="1" si="288"/>
        <v/>
      </c>
      <c r="DR98" s="265" t="str">
        <f t="shared" ca="1" si="289"/>
        <v/>
      </c>
      <c r="DS98" s="265" t="str">
        <f t="shared" ca="1" si="290"/>
        <v/>
      </c>
      <c r="DT98" s="265" t="str">
        <f t="shared" ca="1" si="291"/>
        <v/>
      </c>
      <c r="DU98" s="265" t="str">
        <f t="shared" ca="1" si="292"/>
        <v/>
      </c>
      <c r="DV98" s="265" t="str">
        <f t="shared" ca="1" si="293"/>
        <v/>
      </c>
      <c r="DW98" s="266" t="str">
        <f t="shared" ca="1" si="294"/>
        <v/>
      </c>
    </row>
    <row r="99" spans="2:127" ht="15.75" hidden="1" outlineLevel="1" thickBot="1" x14ac:dyDescent="0.3">
      <c r="B99" t="str">
        <f t="shared" ca="1" si="222"/>
        <v xml:space="preserve">  </v>
      </c>
      <c r="C99" t="str">
        <f t="shared" ca="1" si="254"/>
        <v/>
      </c>
      <c r="F99" t="str">
        <f t="shared" ca="1" si="297"/>
        <v/>
      </c>
      <c r="G99" t="str">
        <f t="shared" ca="1" si="298"/>
        <v/>
      </c>
      <c r="H99" t="str">
        <f t="shared" ca="1" si="299"/>
        <v/>
      </c>
      <c r="I99" t="str">
        <f t="shared" ca="1" si="300"/>
        <v/>
      </c>
      <c r="K99">
        <f t="shared" ca="1" si="223"/>
        <v>0</v>
      </c>
      <c r="M99">
        <f t="shared" ca="1" si="224"/>
        <v>0</v>
      </c>
      <c r="N99">
        <f t="shared" ca="1" si="225"/>
        <v>0</v>
      </c>
      <c r="O99">
        <f t="shared" ca="1" si="226"/>
        <v>0</v>
      </c>
      <c r="P99">
        <f t="shared" ca="1" si="227"/>
        <v>0</v>
      </c>
      <c r="Q99" t="e">
        <f t="shared" ca="1" si="228"/>
        <v>#VALUE!</v>
      </c>
      <c r="R99" t="e">
        <f t="shared" ca="1" si="229"/>
        <v>#VALUE!</v>
      </c>
      <c r="S99" t="e">
        <f t="shared" ca="1" si="230"/>
        <v>#VALUE!</v>
      </c>
      <c r="T99" t="e">
        <f t="shared" ca="1" si="231"/>
        <v>#VALUE!</v>
      </c>
      <c r="V99">
        <f t="shared" ca="1" si="232"/>
        <v>0</v>
      </c>
      <c r="W99" t="str">
        <f t="shared" ca="1" si="233"/>
        <v/>
      </c>
      <c r="X99" t="str">
        <f t="shared" ca="1" si="301"/>
        <v/>
      </c>
      <c r="Y99" t="str">
        <f t="shared" ca="1" si="234"/>
        <v/>
      </c>
      <c r="Z99" t="str">
        <f t="shared" ca="1" si="235"/>
        <v/>
      </c>
      <c r="AA99" t="str">
        <f t="shared" ca="1" si="302"/>
        <v/>
      </c>
      <c r="AB99" t="str">
        <f t="shared" ca="1" si="236"/>
        <v/>
      </c>
      <c r="AC99" t="str">
        <f t="shared" ca="1" si="237"/>
        <v/>
      </c>
      <c r="AD99" t="str">
        <f t="shared" ca="1" si="303"/>
        <v/>
      </c>
      <c r="AE99" t="str">
        <f t="shared" ca="1" si="238"/>
        <v/>
      </c>
      <c r="AF99" t="str">
        <f t="shared" ca="1" si="239"/>
        <v/>
      </c>
      <c r="AG99" t="str">
        <f t="shared" ca="1" si="304"/>
        <v/>
      </c>
      <c r="AH99" t="str">
        <f t="shared" ca="1" si="240"/>
        <v/>
      </c>
      <c r="AI99" t="str">
        <f t="shared" ca="1" si="241"/>
        <v/>
      </c>
      <c r="AJ99" t="str">
        <f t="shared" ca="1" si="305"/>
        <v/>
      </c>
      <c r="AK99" t="str">
        <f t="shared" ca="1" si="242"/>
        <v/>
      </c>
      <c r="AL99" t="str">
        <f t="shared" ca="1" si="243"/>
        <v/>
      </c>
      <c r="AM99" t="str">
        <f t="shared" ca="1" si="306"/>
        <v/>
      </c>
      <c r="AN99" t="str">
        <f t="shared" ca="1" si="244"/>
        <v/>
      </c>
      <c r="AO99" t="str">
        <f t="shared" ca="1" si="245"/>
        <v/>
      </c>
      <c r="AP99" t="str">
        <f t="shared" ca="1" si="307"/>
        <v/>
      </c>
      <c r="AQ99" t="str">
        <f t="shared" ca="1" si="246"/>
        <v/>
      </c>
      <c r="AR99" t="str">
        <f t="shared" ca="1" si="247"/>
        <v/>
      </c>
      <c r="AS99" t="str">
        <f t="shared" ca="1" si="308"/>
        <v/>
      </c>
      <c r="AT99" t="str">
        <f t="shared" ca="1" si="248"/>
        <v/>
      </c>
      <c r="AU99" t="str">
        <f t="shared" ca="1" si="309"/>
        <v/>
      </c>
      <c r="AV99">
        <f t="shared" ca="1" si="295"/>
        <v>0</v>
      </c>
      <c r="AW99">
        <f t="shared" ca="1" si="249"/>
        <v>0</v>
      </c>
      <c r="AX99">
        <f t="shared" ca="1" si="250"/>
        <v>0</v>
      </c>
      <c r="AY99">
        <f t="shared" ca="1" si="251"/>
        <v>0</v>
      </c>
      <c r="AZ99">
        <f t="shared" ca="1" si="252"/>
        <v>0</v>
      </c>
      <c r="BC99" t="str">
        <f ca="1">IF(BD99="","",COUNTIF($BD$10:BD99,BD99))</f>
        <v/>
      </c>
      <c r="BD99" t="str">
        <f t="shared" ca="1" si="314"/>
        <v/>
      </c>
      <c r="BE99" t="str">
        <f t="shared" ca="1" si="311"/>
        <v/>
      </c>
      <c r="BF99" t="str">
        <f ca="1">IF(BK99="","",COUNTIF($BJ$10:$BJ$99,"&lt;"&amp;BJ99)+COUNTIF($BJ$10:BJ99,"="&amp;BJ99))</f>
        <v/>
      </c>
      <c r="BG99" t="e">
        <f t="shared" ca="1" si="315"/>
        <v>#NUM!</v>
      </c>
      <c r="BH99" t="str">
        <f t="shared" ca="1" si="316"/>
        <v/>
      </c>
      <c r="BI99" t="str">
        <f t="shared" ca="1" si="317"/>
        <v/>
      </c>
      <c r="BJ99" t="str">
        <f t="shared" ca="1" si="312"/>
        <v/>
      </c>
      <c r="BK99" t="str">
        <f ca="1">Lists!AE94</f>
        <v/>
      </c>
      <c r="BL99" s="264" t="str">
        <f t="shared" ca="1" si="313"/>
        <v/>
      </c>
      <c r="BO99" t="str">
        <f t="shared" ca="1" si="310"/>
        <v/>
      </c>
      <c r="BP99" s="264" t="str">
        <f t="shared" ca="1" si="296"/>
        <v/>
      </c>
      <c r="BQ99" s="265" t="str">
        <f t="shared" ca="1" si="319"/>
        <v/>
      </c>
      <c r="BR99" s="265" t="str">
        <f t="shared" ca="1" si="319"/>
        <v/>
      </c>
      <c r="BS99" s="265" t="str">
        <f t="shared" ca="1" si="319"/>
        <v/>
      </c>
      <c r="BT99" s="265" t="str">
        <f t="shared" ca="1" si="319"/>
        <v/>
      </c>
      <c r="BU99" s="265" t="str">
        <f t="shared" ca="1" si="319"/>
        <v/>
      </c>
      <c r="BV99" s="265" t="str">
        <f t="shared" ca="1" si="319"/>
        <v/>
      </c>
      <c r="BW99" s="266" t="str">
        <f t="shared" ca="1" si="319"/>
        <v/>
      </c>
      <c r="BY99" s="267" t="str">
        <f t="shared" ca="1" si="255"/>
        <v/>
      </c>
      <c r="BZ99" s="268" t="str">
        <f t="shared" ca="1" si="256"/>
        <v/>
      </c>
      <c r="CA99" s="268" t="str">
        <f t="shared" ca="1" si="257"/>
        <v/>
      </c>
      <c r="CB99" s="268" t="str">
        <f t="shared" ca="1" si="258"/>
        <v/>
      </c>
      <c r="CC99" s="268" t="str">
        <f t="shared" ca="1" si="259"/>
        <v/>
      </c>
      <c r="CD99" s="268" t="str">
        <f t="shared" ca="1" si="260"/>
        <v/>
      </c>
      <c r="CE99" s="268" t="str">
        <f t="shared" ca="1" si="261"/>
        <v/>
      </c>
      <c r="CF99" s="269" t="str">
        <f t="shared" ca="1" si="262"/>
        <v/>
      </c>
      <c r="CH99" s="267" t="str">
        <f t="shared" ca="1" si="263"/>
        <v/>
      </c>
      <c r="CI99" s="268" t="str">
        <f t="shared" ca="1" si="264"/>
        <v/>
      </c>
      <c r="CJ99" s="268" t="str">
        <f t="shared" ca="1" si="265"/>
        <v/>
      </c>
      <c r="CK99" s="268" t="str">
        <f t="shared" ca="1" si="266"/>
        <v/>
      </c>
      <c r="CL99" s="268" t="str">
        <f t="shared" ca="1" si="267"/>
        <v/>
      </c>
      <c r="CM99" s="268" t="str">
        <f t="shared" ca="1" si="268"/>
        <v/>
      </c>
      <c r="CN99" s="268" t="str">
        <f t="shared" ca="1" si="269"/>
        <v/>
      </c>
      <c r="CO99" s="269" t="str">
        <f t="shared" ca="1" si="270"/>
        <v/>
      </c>
      <c r="CV99" s="267" t="str">
        <f t="shared" ca="1" si="271"/>
        <v/>
      </c>
      <c r="CW99" s="268" t="str">
        <f t="shared" ca="1" si="272"/>
        <v/>
      </c>
      <c r="CX99" s="268" t="str">
        <f t="shared" ca="1" si="273"/>
        <v/>
      </c>
      <c r="CY99" s="268" t="str">
        <f t="shared" ca="1" si="274"/>
        <v/>
      </c>
      <c r="CZ99" s="268" t="str">
        <f t="shared" ca="1" si="275"/>
        <v/>
      </c>
      <c r="DA99" s="268" t="str">
        <f t="shared" ca="1" si="276"/>
        <v/>
      </c>
      <c r="DB99" s="268" t="str">
        <f t="shared" ca="1" si="277"/>
        <v/>
      </c>
      <c r="DC99" s="269" t="str">
        <f t="shared" ca="1" si="278"/>
        <v/>
      </c>
      <c r="DG99" s="267" t="str">
        <f t="shared" ca="1" si="279"/>
        <v/>
      </c>
      <c r="DH99" s="268" t="str">
        <f t="shared" ca="1" si="280"/>
        <v/>
      </c>
      <c r="DI99" s="268" t="str">
        <f t="shared" ca="1" si="281"/>
        <v/>
      </c>
      <c r="DJ99" s="268" t="str">
        <f t="shared" ca="1" si="282"/>
        <v/>
      </c>
      <c r="DK99" s="268" t="str">
        <f t="shared" ca="1" si="283"/>
        <v/>
      </c>
      <c r="DL99" s="268" t="str">
        <f t="shared" ca="1" si="284"/>
        <v/>
      </c>
      <c r="DM99" s="268" t="str">
        <f t="shared" ca="1" si="285"/>
        <v/>
      </c>
      <c r="DN99" s="269" t="str">
        <f t="shared" ca="1" si="286"/>
        <v/>
      </c>
      <c r="DP99" s="267" t="str">
        <f t="shared" ca="1" si="287"/>
        <v/>
      </c>
      <c r="DQ99" s="268" t="str">
        <f t="shared" ca="1" si="288"/>
        <v/>
      </c>
      <c r="DR99" s="268" t="str">
        <f t="shared" ca="1" si="289"/>
        <v/>
      </c>
      <c r="DS99" s="268" t="str">
        <f t="shared" ca="1" si="290"/>
        <v/>
      </c>
      <c r="DT99" s="268" t="str">
        <f t="shared" ca="1" si="291"/>
        <v/>
      </c>
      <c r="DU99" s="268" t="str">
        <f t="shared" ca="1" si="292"/>
        <v/>
      </c>
      <c r="DV99" s="268" t="str">
        <f t="shared" ca="1" si="293"/>
        <v/>
      </c>
      <c r="DW99" s="269" t="str">
        <f t="shared" ca="1" si="294"/>
        <v/>
      </c>
    </row>
    <row r="100" spans="2:127" hidden="1" outlineLevel="1" x14ac:dyDescent="0.25">
      <c r="BH100">
        <f>IF(ISERROR(BG100),"",BG100)</f>
        <v>0</v>
      </c>
      <c r="BI100" t="e">
        <f t="shared" ref="BI100" ca="1" si="320">IF(BH100="","",INDEX(BK:BK,MATCH(BH100,BF:BF,0)))</f>
        <v>#N/A</v>
      </c>
    </row>
    <row r="101" spans="2:127" hidden="1" outlineLevel="1" x14ac:dyDescent="0.25"/>
    <row r="102" spans="2:127" hidden="1" outlineLevel="1" x14ac:dyDescent="0.25"/>
    <row r="103" spans="2:127" hidden="1" outlineLevel="1" x14ac:dyDescent="0.25">
      <c r="J103" s="132">
        <f t="shared" ref="J103:AT103" ca="1" si="321">SUMIF($B:$B,"=ОК*",J:J)</f>
        <v>0</v>
      </c>
      <c r="K103" s="132">
        <f t="shared" ca="1" si="321"/>
        <v>0</v>
      </c>
      <c r="L103" s="132">
        <f t="shared" ca="1" si="321"/>
        <v>0</v>
      </c>
      <c r="M103" s="132">
        <f t="shared" ca="1" si="321"/>
        <v>0</v>
      </c>
      <c r="N103" s="132">
        <f t="shared" ca="1" si="321"/>
        <v>65</v>
      </c>
      <c r="O103" s="132">
        <f t="shared" ca="1" si="321"/>
        <v>1950</v>
      </c>
      <c r="P103" s="132">
        <f t="shared" ca="1" si="321"/>
        <v>390</v>
      </c>
      <c r="Q103" s="132" t="e">
        <f t="shared" ca="1" si="321"/>
        <v>#VALUE!</v>
      </c>
      <c r="R103" s="132" t="e">
        <f t="shared" ca="1" si="321"/>
        <v>#VALUE!</v>
      </c>
      <c r="S103" s="132" t="e">
        <f t="shared" ca="1" si="321"/>
        <v>#VALUE!</v>
      </c>
      <c r="T103" s="132" t="e">
        <f t="shared" ca="1" si="321"/>
        <v>#VALUE!</v>
      </c>
      <c r="U103" s="132">
        <f t="shared" ca="1" si="321"/>
        <v>0</v>
      </c>
      <c r="V103" s="132">
        <f t="shared" ca="1" si="321"/>
        <v>1560</v>
      </c>
      <c r="W103" s="132" t="e">
        <f t="shared" ca="1" si="321"/>
        <v>#VALUE!</v>
      </c>
      <c r="X103" s="132">
        <f t="shared" ca="1" si="321"/>
        <v>36</v>
      </c>
      <c r="Y103" s="132">
        <f t="shared" ca="1" si="321"/>
        <v>18</v>
      </c>
      <c r="Z103" s="132" t="e">
        <f t="shared" ca="1" si="321"/>
        <v>#VALUE!</v>
      </c>
      <c r="AA103" s="132">
        <f t="shared" ca="1" si="321"/>
        <v>40</v>
      </c>
      <c r="AB103" s="132">
        <f t="shared" ca="1" si="321"/>
        <v>17</v>
      </c>
      <c r="AC103" s="132" t="e">
        <f t="shared" ca="1" si="321"/>
        <v>#VALUE!</v>
      </c>
      <c r="AD103" s="132">
        <f t="shared" ca="1" si="321"/>
        <v>0</v>
      </c>
      <c r="AE103" s="132">
        <f t="shared" ca="1" si="321"/>
        <v>30</v>
      </c>
      <c r="AF103" s="132" t="e">
        <f t="shared" ca="1" si="321"/>
        <v>#VALUE!</v>
      </c>
      <c r="AG103" s="132">
        <f t="shared" ca="1" si="321"/>
        <v>0</v>
      </c>
      <c r="AH103" s="132">
        <f t="shared" ca="1" si="321"/>
        <v>0</v>
      </c>
      <c r="AI103" s="132" t="e">
        <f t="shared" ca="1" si="321"/>
        <v>#VALUE!</v>
      </c>
      <c r="AJ103" s="132">
        <f t="shared" ca="1" si="321"/>
        <v>0</v>
      </c>
      <c r="AK103" s="132">
        <f t="shared" ca="1" si="321"/>
        <v>0</v>
      </c>
      <c r="AL103" s="132" t="e">
        <f t="shared" ca="1" si="321"/>
        <v>#VALUE!</v>
      </c>
      <c r="AM103" s="132">
        <f t="shared" ca="1" si="321"/>
        <v>0</v>
      </c>
      <c r="AN103" s="132">
        <f t="shared" ca="1" si="321"/>
        <v>0</v>
      </c>
      <c r="AO103" s="132" t="e">
        <f t="shared" ca="1" si="321"/>
        <v>#VALUE!</v>
      </c>
      <c r="AP103" s="132">
        <f t="shared" ca="1" si="321"/>
        <v>0</v>
      </c>
      <c r="AQ103" s="132">
        <f t="shared" ca="1" si="321"/>
        <v>0</v>
      </c>
      <c r="AR103" s="132" t="e">
        <f t="shared" ca="1" si="321"/>
        <v>#VALUE!</v>
      </c>
      <c r="AS103" s="132">
        <f t="shared" ca="1" si="321"/>
        <v>0</v>
      </c>
      <c r="AT103" s="132">
        <f t="shared" ca="1" si="321"/>
        <v>0</v>
      </c>
    </row>
    <row r="104" spans="2:127" hidden="1" outlineLevel="1" x14ac:dyDescent="0.25">
      <c r="Y104">
        <f ca="1">SUMPRODUCT(($AA$210:$AA$289=Y$3)+0,$AB$210:$AB$289,($AK$210:$AK$289="е.п.")+0)+SUMPRODUCT(($AA$210:$AA$289=Y$3)+0,$AB$210:$AB$289,($AK$210:$AK$289="е.у.")+0)</f>
        <v>3</v>
      </c>
      <c r="AB104">
        <f ca="1">SUMPRODUCT(($AA$210:$AA$289=AB$3)+0,$AB$210:$AB$289,($AK$210:$AK$289="е.п.")+0)+SUMPRODUCT(($AA$210:$AA$289=AB$3)+0,$AB$210:$AB$289,($AK$210:$AK$289="е.у.")+0)</f>
        <v>1</v>
      </c>
      <c r="AE104">
        <f t="shared" ref="AE104" ca="1" si="322">SUMPRODUCT(($AA$210:$AA$289=AE$3)+0,$AB$210:$AB$289,($AK$210:$AK$289="е.п.")+0)+SUMPRODUCT(($AA$210:$AA$289=AE$3)+0,$AB$210:$AB$289,($AK$210:$AK$289="е.у.")+0)</f>
        <v>0</v>
      </c>
      <c r="AH104">
        <f t="shared" ref="AH104" ca="1" si="323">SUMPRODUCT(($AA$210:$AA$289=AH$3)+0,$AB$210:$AB$289,($AK$210:$AK$289="е.п.")+0)+SUMPRODUCT(($AA$210:$AA$289=AH$3)+0,$AB$210:$AB$289,($AK$210:$AK$289="е.у.")+0)</f>
        <v>0</v>
      </c>
      <c r="AK104">
        <f t="shared" ref="AK104" ca="1" si="324">SUMPRODUCT(($AA$210:$AA$289=AK$3)+0,$AB$210:$AB$289,($AK$210:$AK$289="е.п.")+0)+SUMPRODUCT(($AA$210:$AA$289=AK$3)+0,$AB$210:$AB$289,($AK$210:$AK$289="е.у.")+0)</f>
        <v>0</v>
      </c>
      <c r="AN104">
        <f t="shared" ref="AN104" ca="1" si="325">SUMPRODUCT(($AA$210:$AA$289=AN$3)+0,$AB$210:$AB$289,($AK$210:$AK$289="е.п.")+0)+SUMPRODUCT(($AA$210:$AA$289=AN$3)+0,$AB$210:$AB$289,($AK$210:$AK$289="е.у.")+0)</f>
        <v>0</v>
      </c>
      <c r="AQ104">
        <f t="shared" ref="AQ104" ca="1" si="326">SUMPRODUCT(($AA$210:$AA$289=AQ$3)+0,$AB$210:$AB$289,($AK$210:$AK$289="е.п.")+0)+SUMPRODUCT(($AA$210:$AA$289=AQ$3)+0,$AB$210:$AB$289,($AK$210:$AK$289="е.у.")+0)</f>
        <v>0</v>
      </c>
      <c r="AT104">
        <f t="shared" ref="AT104" ca="1" si="327">SUMPRODUCT(($AA$210:$AA$289=AT$3)+0,$AB$210:$AB$289,($AK$210:$AK$289="е.п.")+0)+SUMPRODUCT(($AA$210:$AA$289=AT$3)+0,$AB$210:$AB$289,($AK$210:$AK$289="е.у.")+0)</f>
        <v>0</v>
      </c>
    </row>
    <row r="105" spans="2:127" hidden="1" outlineLevel="1" x14ac:dyDescent="0.25">
      <c r="Y105">
        <f ca="1">SUMPRODUCT(($AA$210:$AA$289=Y$3)+0,$AB$210:$AB$289,($AK$210:$AK$289="з.")+0)+SUMPRODUCT(($AA$210:$AA$289=Y$3)+0,$AB$210:$AB$289,($AK$210:$AK$289="д.з.")+0)</f>
        <v>4</v>
      </c>
      <c r="AB105">
        <f ca="1">SUMPRODUCT(($AA$210:$AA$289=AB$3)+0,$AB$210:$AB$289,($AK$210:$AK$289="з.")+0)+SUMPRODUCT(($AA$210:$AA$289=AB$3)+0,$AB$210:$AB$289,($AK$210:$AK$289="д.з.")+0)</f>
        <v>7</v>
      </c>
      <c r="AE105">
        <f t="shared" ref="AE105" ca="1" si="328">SUMPRODUCT(($AA$210:$AA$289=AE$3)+0,$AB$210:$AB$289,($AK$210:$AK$289="з.")+0)+SUMPRODUCT(($AA$210:$AA$289=AE$3)+0,$AB$210:$AB$289,($AK$210:$AK$289="д.з.")+0)</f>
        <v>1</v>
      </c>
      <c r="AH105">
        <f t="shared" ref="AH105" ca="1" si="329">SUMPRODUCT(($AA$210:$AA$289=AH$3)+0,$AB$210:$AB$289,($AK$210:$AK$289="з.")+0)+SUMPRODUCT(($AA$210:$AA$289=AH$3)+0,$AB$210:$AB$289,($AK$210:$AK$289="д.з.")+0)</f>
        <v>0</v>
      </c>
      <c r="AK105">
        <f t="shared" ref="AK105" ca="1" si="330">SUMPRODUCT(($AA$210:$AA$289=AK$3)+0,$AB$210:$AB$289,($AK$210:$AK$289="з.")+0)+SUMPRODUCT(($AA$210:$AA$289=AK$3)+0,$AB$210:$AB$289,($AK$210:$AK$289="д.з.")+0)</f>
        <v>0</v>
      </c>
      <c r="AN105">
        <f t="shared" ref="AN105" ca="1" si="331">SUMPRODUCT(($AA$210:$AA$289=AN$3)+0,$AB$210:$AB$289,($AK$210:$AK$289="з.")+0)+SUMPRODUCT(($AA$210:$AA$289=AN$3)+0,$AB$210:$AB$289,($AK$210:$AK$289="д.з.")+0)</f>
        <v>0</v>
      </c>
      <c r="AQ105">
        <f t="shared" ref="AQ105" ca="1" si="332">SUMPRODUCT(($AA$210:$AA$289=AQ$3)+0,$AB$210:$AB$289,($AK$210:$AK$289="з.")+0)+SUMPRODUCT(($AA$210:$AA$289=AQ$3)+0,$AB$210:$AB$289,($AK$210:$AK$289="д.з.")+0)</f>
        <v>0</v>
      </c>
      <c r="AT105">
        <f t="shared" ref="AT105" ca="1" si="333">SUMPRODUCT(($AA$210:$AA$289=AT$3)+0,$AB$210:$AB$289,($AK$210:$AK$289="з.")+0)+SUMPRODUCT(($AA$210:$AA$289=AT$3)+0,$AB$210:$AB$289,($AK$210:$AK$289="д.з.")+0)</f>
        <v>0</v>
      </c>
    </row>
    <row r="106" spans="2:127" hidden="1" outlineLevel="1" x14ac:dyDescent="0.25"/>
    <row r="107" spans="2:127" hidden="1" outlineLevel="1" x14ac:dyDescent="0.25">
      <c r="Y107">
        <f ca="1">SUMPRODUCT(($AA$210:$AA$289=Y$3)+0,$AB$210:$AB$289,($AK$210:$AK$289="КП")+0)</f>
        <v>1</v>
      </c>
      <c r="AB107">
        <f t="shared" ref="AB107" ca="1" si="334">SUMPRODUCT(($AA$210:$AA$289=AB$3)+0,$AB$210:$AB$289,($AK$210:$AK$289="КП")+0)</f>
        <v>1</v>
      </c>
      <c r="AE107">
        <f t="shared" ref="AE107" ca="1" si="335">SUMPRODUCT(($AA$210:$AA$289=AE$3)+0,$AB$210:$AB$289,($AK$210:$AK$289="КП")+0)</f>
        <v>0</v>
      </c>
      <c r="AH107">
        <f t="shared" ref="AH107" ca="1" si="336">SUMPRODUCT(($AA$210:$AA$289=AH$3)+0,$AB$210:$AB$289,($AK$210:$AK$289="КП")+0)</f>
        <v>0</v>
      </c>
      <c r="AK107">
        <f t="shared" ref="AK107" ca="1" si="337">SUMPRODUCT(($AA$210:$AA$289=AK$3)+0,$AB$210:$AB$289,($AK$210:$AK$289="КП")+0)</f>
        <v>0</v>
      </c>
      <c r="AN107">
        <f t="shared" ref="AN107" ca="1" si="338">SUMPRODUCT(($AA$210:$AA$289=AN$3)+0,$AB$210:$AB$289,($AK$210:$AK$289="КП")+0)</f>
        <v>0</v>
      </c>
      <c r="AQ107">
        <f t="shared" ref="AQ107" ca="1" si="339">SUMPRODUCT(($AA$210:$AA$289=AQ$3)+0,$AB$210:$AB$289,($AK$210:$AK$289="КП")+0)</f>
        <v>0</v>
      </c>
      <c r="AT107">
        <f t="shared" ref="AT107" ca="1" si="340">SUMPRODUCT(($AA$210:$AA$289=AT$3)+0,$AB$210:$AB$289,($AK$210:$AK$289="КП")+0)</f>
        <v>0</v>
      </c>
    </row>
    <row r="108" spans="2:127" hidden="1" outlineLevel="1" x14ac:dyDescent="0.25">
      <c r="Y108">
        <f ca="1">SUMPRODUCT(($AA$210:$AA$289=Y$3)+0,$AB$210:$AB$289,($AK$210:$AK$289="КР")+0)</f>
        <v>0</v>
      </c>
      <c r="AB108">
        <f t="shared" ref="AB108" ca="1" si="341">SUMPRODUCT(($AA$210:$AA$289=AB$3)+0,$AB$210:$AB$289,($AK$210:$AK$289="КР")+0)</f>
        <v>0</v>
      </c>
      <c r="AE108">
        <f t="shared" ref="AE108" ca="1" si="342">SUMPRODUCT(($AA$210:$AA$289=AE$3)+0,$AB$210:$AB$289,($AK$210:$AK$289="КР")+0)</f>
        <v>0</v>
      </c>
      <c r="AH108">
        <f t="shared" ref="AH108" ca="1" si="343">SUMPRODUCT(($AA$210:$AA$289=AH$3)+0,$AB$210:$AB$289,($AK$210:$AK$289="КР")+0)</f>
        <v>0</v>
      </c>
      <c r="AK108">
        <f t="shared" ref="AK108" ca="1" si="344">SUMPRODUCT(($AA$210:$AA$289=AK$3)+0,$AB$210:$AB$289,($AK$210:$AK$289="КР")+0)</f>
        <v>0</v>
      </c>
      <c r="AN108">
        <f t="shared" ref="AN108" ca="1" si="345">SUMPRODUCT(($AA$210:$AA$289=AN$3)+0,$AB$210:$AB$289,($AK$210:$AK$289="КР")+0)</f>
        <v>0</v>
      </c>
      <c r="AQ108">
        <f t="shared" ref="AQ108" ca="1" si="346">SUMPRODUCT(($AA$210:$AA$289=AQ$3)+0,$AB$210:$AB$289,($AK$210:$AK$289="КР")+0)</f>
        <v>0</v>
      </c>
      <c r="AT108">
        <f t="shared" ref="AT108" ca="1" si="347">SUMPRODUCT(($AA$210:$AA$289=AT$3)+0,$AB$210:$AB$289,($AK$210:$AK$289="КР")+0)</f>
        <v>0</v>
      </c>
    </row>
    <row r="109" spans="2:127" hidden="1" outlineLevel="1" x14ac:dyDescent="0.25">
      <c r="Y109">
        <f ca="1">SUMIF($AA$210:$AA$289,Y$3,$AL$210:$AL$289)</f>
        <v>0</v>
      </c>
      <c r="AB109">
        <f t="shared" ref="AB109" ca="1" si="348">SUMIF($AA$210:$AA$289,AB$3,$AL$210:$AL$289)</f>
        <v>0</v>
      </c>
      <c r="AE109">
        <f t="shared" ref="AE109" ca="1" si="349">SUMIF($AA$210:$AA$289,AE$3,$AL$210:$AL$289)</f>
        <v>0</v>
      </c>
      <c r="AH109">
        <f t="shared" ref="AH109" ca="1" si="350">SUMIF($AA$210:$AA$289,AH$3,$AL$210:$AL$289)</f>
        <v>0</v>
      </c>
      <c r="AK109">
        <f t="shared" ref="AK109" ca="1" si="351">SUMIF($AA$210:$AA$289,AK$3,$AL$210:$AL$289)</f>
        <v>0</v>
      </c>
      <c r="AN109">
        <f t="shared" ref="AN109" ca="1" si="352">SUMIF($AA$210:$AA$289,AN$3,$AL$210:$AL$289)</f>
        <v>0</v>
      </c>
      <c r="AQ109">
        <f t="shared" ref="AQ109" ca="1" si="353">SUMIF($AA$210:$AA$289,AQ$3,$AL$210:$AL$289)</f>
        <v>0</v>
      </c>
      <c r="AT109">
        <f t="shared" ref="AT109" ca="1" si="354">SUMIF($AA$210:$AA$289,AT$3,$AL$210:$AL$289)</f>
        <v>0</v>
      </c>
    </row>
    <row r="110" spans="2:127" hidden="1" outlineLevel="1" x14ac:dyDescent="0.25">
      <c r="Y110">
        <f ca="1">SUMIF($AA$210:$AA$289,Y$3,$AM$210:$AM$289)</f>
        <v>0</v>
      </c>
      <c r="AB110">
        <f t="shared" ref="AB110" ca="1" si="355">SUMIF($AA$210:$AA$289,AB$3,$AM$210:$AM$289)</f>
        <v>0</v>
      </c>
      <c r="AE110">
        <f t="shared" ref="AE110" ca="1" si="356">SUMIF($AA$210:$AA$289,AE$3,$AM$210:$AM$289)</f>
        <v>0</v>
      </c>
      <c r="AH110">
        <f t="shared" ref="AH110" ca="1" si="357">SUMIF($AA$210:$AA$289,AH$3,$AM$210:$AM$289)</f>
        <v>0</v>
      </c>
      <c r="AK110">
        <f t="shared" ref="AK110" ca="1" si="358">SUMIF($AA$210:$AA$289,AK$3,$AM$210:$AM$289)</f>
        <v>0</v>
      </c>
      <c r="AN110">
        <f t="shared" ref="AN110" ca="1" si="359">SUMIF($AA$210:$AA$289,AN$3,$AM$210:$AM$289)</f>
        <v>0</v>
      </c>
      <c r="AQ110">
        <f t="shared" ref="AQ110" ca="1" si="360">SUMIF($AA$210:$AA$289,AQ$3,$AM$210:$AM$289)</f>
        <v>0</v>
      </c>
      <c r="AT110">
        <f t="shared" ref="AT110" ca="1" si="361">SUMIF($AA$210:$AA$289,AT$3,$AM$210:$AM$289)</f>
        <v>0</v>
      </c>
    </row>
    <row r="111" spans="2:127" hidden="1" outlineLevel="1" x14ac:dyDescent="0.25"/>
    <row r="112" spans="2:127" hidden="1" outlineLevel="1" x14ac:dyDescent="0.25"/>
    <row r="113" hidden="1" outlineLevel="1" x14ac:dyDescent="0.25"/>
    <row r="114" hidden="1" outlineLevel="1" x14ac:dyDescent="0.25"/>
    <row r="115" hidden="1" outlineLevel="1" x14ac:dyDescent="0.25"/>
    <row r="116" hidden="1" outlineLevel="1" x14ac:dyDescent="0.25"/>
    <row r="117" hidden="1" outlineLevel="1" x14ac:dyDescent="0.25"/>
    <row r="118" hidden="1" outlineLevel="1" x14ac:dyDescent="0.25"/>
    <row r="119" hidden="1" outlineLevel="1" x14ac:dyDescent="0.25"/>
    <row r="120" hidden="1" outlineLevel="1" x14ac:dyDescent="0.25"/>
    <row r="121" hidden="1" outlineLevel="1" x14ac:dyDescent="0.25"/>
    <row r="122" hidden="1" outlineLevel="1" x14ac:dyDescent="0.25"/>
    <row r="123" hidden="1" outlineLevel="1" x14ac:dyDescent="0.25"/>
    <row r="124" hidden="1" outlineLevel="1" x14ac:dyDescent="0.25"/>
    <row r="125" hidden="1" outlineLevel="1" x14ac:dyDescent="0.25"/>
    <row r="126" hidden="1" outlineLevel="1" x14ac:dyDescent="0.25"/>
    <row r="127" hidden="1" outlineLevel="1" x14ac:dyDescent="0.25"/>
    <row r="128" hidden="1" outlineLevel="1" x14ac:dyDescent="0.25"/>
    <row r="129" hidden="1" outlineLevel="1" x14ac:dyDescent="0.25"/>
    <row r="130" hidden="1" outlineLevel="1" x14ac:dyDescent="0.25"/>
    <row r="131" hidden="1" outlineLevel="1" x14ac:dyDescent="0.25"/>
    <row r="132" hidden="1" outlineLevel="1" x14ac:dyDescent="0.25"/>
    <row r="133" hidden="1" outlineLevel="1" x14ac:dyDescent="0.25"/>
    <row r="134" hidden="1" outlineLevel="1" x14ac:dyDescent="0.25"/>
    <row r="135" hidden="1" outlineLevel="1" x14ac:dyDescent="0.25"/>
    <row r="136" hidden="1" outlineLevel="1" x14ac:dyDescent="0.25"/>
    <row r="137" hidden="1" outlineLevel="1" x14ac:dyDescent="0.25"/>
    <row r="138" hidden="1" outlineLevel="1" x14ac:dyDescent="0.25"/>
    <row r="139" hidden="1" outlineLevel="1" x14ac:dyDescent="0.25"/>
    <row r="140" hidden="1" outlineLevel="1" x14ac:dyDescent="0.25"/>
    <row r="141" hidden="1" outlineLevel="1" x14ac:dyDescent="0.25"/>
    <row r="142" hidden="1" outlineLevel="1" x14ac:dyDescent="0.25"/>
    <row r="143" hidden="1" outlineLevel="1" x14ac:dyDescent="0.25"/>
    <row r="144" hidden="1" outlineLevel="1" x14ac:dyDescent="0.25"/>
    <row r="145" hidden="1" outlineLevel="1" x14ac:dyDescent="0.25"/>
    <row r="146" hidden="1" outlineLevel="1" x14ac:dyDescent="0.25"/>
    <row r="147" hidden="1" outlineLevel="1" x14ac:dyDescent="0.25"/>
    <row r="148" hidden="1" outlineLevel="1" x14ac:dyDescent="0.25"/>
    <row r="149" hidden="1" outlineLevel="1" x14ac:dyDescent="0.25"/>
    <row r="150" hidden="1" outlineLevel="1" x14ac:dyDescent="0.25"/>
    <row r="151" hidden="1" outlineLevel="1" x14ac:dyDescent="0.25"/>
    <row r="152" hidden="1" outlineLevel="1" x14ac:dyDescent="0.25"/>
    <row r="153" hidden="1" outlineLevel="1" x14ac:dyDescent="0.25"/>
    <row r="154" hidden="1" outlineLevel="1" x14ac:dyDescent="0.25"/>
    <row r="155" hidden="1" outlineLevel="1" x14ac:dyDescent="0.25"/>
    <row r="156" hidden="1" outlineLevel="1" x14ac:dyDescent="0.25"/>
    <row r="157" hidden="1" outlineLevel="1" x14ac:dyDescent="0.25"/>
    <row r="158" hidden="1" outlineLevel="1" x14ac:dyDescent="0.25"/>
    <row r="159" hidden="1" outlineLevel="1" x14ac:dyDescent="0.25"/>
    <row r="160" hidden="1" outlineLevel="1" x14ac:dyDescent="0.25"/>
    <row r="161" hidden="1" outlineLevel="1" x14ac:dyDescent="0.25"/>
    <row r="162" hidden="1" outlineLevel="1" x14ac:dyDescent="0.25"/>
    <row r="163" hidden="1" outlineLevel="1" x14ac:dyDescent="0.25"/>
    <row r="164" hidden="1" outlineLevel="1" x14ac:dyDescent="0.25"/>
    <row r="165" hidden="1" outlineLevel="1" x14ac:dyDescent="0.25"/>
    <row r="166" hidden="1" outlineLevel="1" x14ac:dyDescent="0.25"/>
    <row r="167" hidden="1" outlineLevel="1" x14ac:dyDescent="0.25"/>
    <row r="168" hidden="1" outlineLevel="1" x14ac:dyDescent="0.25"/>
    <row r="169" hidden="1" outlineLevel="1" x14ac:dyDescent="0.25"/>
    <row r="170" hidden="1" outlineLevel="1" x14ac:dyDescent="0.25"/>
    <row r="171" hidden="1" outlineLevel="1" x14ac:dyDescent="0.25"/>
    <row r="172" hidden="1" outlineLevel="1" x14ac:dyDescent="0.25"/>
    <row r="173" hidden="1" outlineLevel="1" x14ac:dyDescent="0.25"/>
    <row r="174" hidden="1" outlineLevel="1" x14ac:dyDescent="0.25"/>
    <row r="175" hidden="1" outlineLevel="1" x14ac:dyDescent="0.25"/>
    <row r="176" hidden="1" outlineLevel="1" x14ac:dyDescent="0.25"/>
    <row r="177" hidden="1" outlineLevel="1" x14ac:dyDescent="0.25"/>
    <row r="178" hidden="1" outlineLevel="1" x14ac:dyDescent="0.25"/>
    <row r="179" hidden="1" outlineLevel="1" x14ac:dyDescent="0.25"/>
    <row r="180" hidden="1" outlineLevel="1" x14ac:dyDescent="0.25"/>
    <row r="181" hidden="1" outlineLevel="1" x14ac:dyDescent="0.25"/>
    <row r="182" hidden="1" outlineLevel="1" x14ac:dyDescent="0.25"/>
    <row r="183" hidden="1" outlineLevel="1" x14ac:dyDescent="0.25"/>
    <row r="184" hidden="1" outlineLevel="1" x14ac:dyDescent="0.25"/>
    <row r="185" hidden="1" outlineLevel="1" x14ac:dyDescent="0.25"/>
    <row r="186" hidden="1" outlineLevel="1" x14ac:dyDescent="0.25"/>
    <row r="187" hidden="1" outlineLevel="1" x14ac:dyDescent="0.25"/>
    <row r="188" hidden="1" outlineLevel="1" x14ac:dyDescent="0.25"/>
    <row r="189" hidden="1" outlineLevel="1" x14ac:dyDescent="0.25"/>
    <row r="190" hidden="1" outlineLevel="1" x14ac:dyDescent="0.25"/>
    <row r="191" hidden="1" outlineLevel="1" x14ac:dyDescent="0.25"/>
    <row r="192" hidden="1" outlineLevel="1" x14ac:dyDescent="0.25"/>
    <row r="193" spans="1:50" hidden="1" outlineLevel="1" x14ac:dyDescent="0.25"/>
    <row r="194" spans="1:50" hidden="1" outlineLevel="1" x14ac:dyDescent="0.25"/>
    <row r="195" spans="1:50" hidden="1" outlineLevel="1" x14ac:dyDescent="0.25"/>
    <row r="196" spans="1:50" hidden="1" outlineLevel="1" x14ac:dyDescent="0.25"/>
    <row r="197" spans="1:50" hidden="1" outlineLevel="1" x14ac:dyDescent="0.25"/>
    <row r="198" spans="1:50" hidden="1" outlineLevel="1" x14ac:dyDescent="0.25"/>
    <row r="199" spans="1:50" hidden="1" outlineLevel="1" x14ac:dyDescent="0.25"/>
    <row r="200" spans="1:50" hidden="1" outlineLevel="1" x14ac:dyDescent="0.25">
      <c r="A200" t="s">
        <v>288</v>
      </c>
      <c r="B200">
        <f>Semestr!$AB$10</f>
        <v>0</v>
      </c>
    </row>
    <row r="201" spans="1:50" hidden="1" outlineLevel="1" x14ac:dyDescent="0.25">
      <c r="A201">
        <f ca="1">INDIRECT($A$200&amp;"R"&amp;ROW()-200&amp;"C"&amp;COLUMN(),0)</f>
        <v>0</v>
      </c>
      <c r="B201">
        <f t="shared" ref="B201:AX203" ca="1" si="362">INDIRECT($A$200&amp;"R"&amp;ROW()-200&amp;"C"&amp;COLUMN(),0)</f>
        <v>0</v>
      </c>
      <c r="C201">
        <f t="shared" ca="1" si="362"/>
        <v>0</v>
      </c>
      <c r="D201">
        <f t="shared" ca="1" si="362"/>
        <v>0</v>
      </c>
      <c r="E201">
        <f t="shared" ca="1" si="362"/>
        <v>0</v>
      </c>
      <c r="F201">
        <f t="shared" ca="1" si="362"/>
        <v>0</v>
      </c>
      <c r="G201">
        <f t="shared" ca="1" si="362"/>
        <v>0</v>
      </c>
      <c r="H201">
        <f t="shared" ca="1" si="362"/>
        <v>0</v>
      </c>
      <c r="I201">
        <f t="shared" ca="1" si="362"/>
        <v>0</v>
      </c>
      <c r="J201">
        <f t="shared" ca="1" si="362"/>
        <v>0</v>
      </c>
      <c r="K201">
        <f t="shared" ca="1" si="362"/>
        <v>0</v>
      </c>
      <c r="L201">
        <f t="shared" ca="1" si="362"/>
        <v>0</v>
      </c>
      <c r="M201">
        <f t="shared" ca="1" si="362"/>
        <v>0</v>
      </c>
      <c r="N201">
        <f t="shared" ca="1" si="362"/>
        <v>0</v>
      </c>
      <c r="O201">
        <f t="shared" ca="1" si="362"/>
        <v>0</v>
      </c>
      <c r="P201">
        <f t="shared" ca="1" si="362"/>
        <v>0</v>
      </c>
      <c r="Q201">
        <f t="shared" ca="1" si="362"/>
        <v>0</v>
      </c>
      <c r="R201">
        <f t="shared" ca="1" si="362"/>
        <v>0</v>
      </c>
      <c r="S201">
        <f t="shared" ca="1" si="362"/>
        <v>0</v>
      </c>
      <c r="T201">
        <f t="shared" ca="1" si="362"/>
        <v>0</v>
      </c>
      <c r="U201">
        <f t="shared" ca="1" si="362"/>
        <v>0</v>
      </c>
      <c r="V201">
        <f t="shared" ca="1" si="362"/>
        <v>0</v>
      </c>
      <c r="W201">
        <f t="shared" ca="1" si="362"/>
        <v>0</v>
      </c>
      <c r="X201">
        <f t="shared" ca="1" si="362"/>
        <v>0</v>
      </c>
      <c r="Y201">
        <f t="shared" ca="1" si="362"/>
        <v>0</v>
      </c>
      <c r="Z201">
        <f t="shared" ca="1" si="362"/>
        <v>0</v>
      </c>
      <c r="AA201">
        <f t="shared" ca="1" si="362"/>
        <v>0</v>
      </c>
      <c r="AB201">
        <f t="shared" ca="1" si="362"/>
        <v>0</v>
      </c>
      <c r="AC201">
        <f t="shared" ca="1" si="362"/>
        <v>0</v>
      </c>
      <c r="AD201">
        <f t="shared" ca="1" si="362"/>
        <v>0</v>
      </c>
      <c r="AE201" t="str">
        <f t="shared" ca="1" si="362"/>
        <v>RT-511-1-m_2021</v>
      </c>
      <c r="AF201" t="str">
        <f t="shared" ca="1" si="362"/>
        <v>з</v>
      </c>
      <c r="AG201" t="e">
        <f t="shared" ca="1" si="362"/>
        <v>#REF!</v>
      </c>
      <c r="AH201" t="str">
        <f t="shared" ca="1" si="362"/>
        <v/>
      </c>
      <c r="AI201" t="e">
        <f t="shared" ca="1" si="362"/>
        <v>#REF!</v>
      </c>
      <c r="AJ201" t="str">
        <f t="shared" ca="1" si="362"/>
        <v/>
      </c>
      <c r="AK201" t="str">
        <f t="shared" ca="1" si="362"/>
        <v/>
      </c>
      <c r="AL201">
        <f t="shared" ca="1" si="362"/>
        <v>0</v>
      </c>
      <c r="AM201">
        <f t="shared" ca="1" si="362"/>
        <v>0</v>
      </c>
      <c r="AN201">
        <f t="shared" ca="1" si="362"/>
        <v>0</v>
      </c>
      <c r="AO201">
        <f t="shared" ca="1" si="362"/>
        <v>0</v>
      </c>
      <c r="AP201">
        <f t="shared" ca="1" si="362"/>
        <v>0</v>
      </c>
      <c r="AQ201">
        <f t="shared" ca="1" si="362"/>
        <v>0</v>
      </c>
      <c r="AR201">
        <f t="shared" ca="1" si="362"/>
        <v>0</v>
      </c>
      <c r="AS201">
        <f t="shared" ca="1" si="362"/>
        <v>0</v>
      </c>
      <c r="AT201">
        <f t="shared" ca="1" si="362"/>
        <v>0</v>
      </c>
      <c r="AU201">
        <f t="shared" ca="1" si="362"/>
        <v>0</v>
      </c>
      <c r="AV201">
        <f t="shared" ca="1" si="362"/>
        <v>0</v>
      </c>
      <c r="AW201">
        <f t="shared" ca="1" si="362"/>
        <v>0</v>
      </c>
      <c r="AX201">
        <f t="shared" ca="1" si="362"/>
        <v>0</v>
      </c>
    </row>
    <row r="202" spans="1:50" ht="75.75" hidden="1" customHeight="1" outlineLevel="1" x14ac:dyDescent="0.25">
      <c r="A202" s="248" t="s">
        <v>140</v>
      </c>
      <c r="B202" s="248" t="s">
        <v>113</v>
      </c>
      <c r="C202" s="248" t="s">
        <v>115</v>
      </c>
      <c r="D202" s="248" t="s">
        <v>142</v>
      </c>
      <c r="E202" s="248" t="s">
        <v>116</v>
      </c>
      <c r="F202" s="248" t="s">
        <v>146</v>
      </c>
      <c r="G202" s="248" t="s">
        <v>302</v>
      </c>
      <c r="H202" s="249" t="s">
        <v>232</v>
      </c>
      <c r="I202" s="249"/>
      <c r="J202" s="249"/>
      <c r="K202" s="249"/>
      <c r="L202" s="249"/>
      <c r="M202" s="249"/>
      <c r="N202" s="249"/>
      <c r="O202" s="249"/>
      <c r="P202" s="249"/>
      <c r="Q202" s="249"/>
      <c r="R202" s="249"/>
      <c r="S202" s="249" t="s">
        <v>231</v>
      </c>
      <c r="T202" s="249" t="s">
        <v>263</v>
      </c>
      <c r="U202" s="249" t="s">
        <v>235</v>
      </c>
      <c r="V202" s="250" t="s">
        <v>261</v>
      </c>
      <c r="W202" s="249" t="s">
        <v>236</v>
      </c>
      <c r="X202" s="249" t="s">
        <v>139</v>
      </c>
      <c r="Y202" s="250" t="s">
        <v>234</v>
      </c>
      <c r="Z202" s="249" t="s">
        <v>233</v>
      </c>
      <c r="AA202" s="249" t="s">
        <v>141</v>
      </c>
      <c r="AB202" s="248" t="s">
        <v>135</v>
      </c>
      <c r="AC202" s="248" t="s">
        <v>136</v>
      </c>
      <c r="AD202" s="248" t="s">
        <v>137</v>
      </c>
      <c r="AE202" s="251" t="s">
        <v>138</v>
      </c>
      <c r="AF202" s="248" t="s">
        <v>262</v>
      </c>
      <c r="AG202" s="248" t="s">
        <v>156</v>
      </c>
      <c r="AH202" s="248" t="s">
        <v>157</v>
      </c>
      <c r="AI202" s="248" t="s">
        <v>158</v>
      </c>
      <c r="AJ202" s="248" t="s">
        <v>159</v>
      </c>
      <c r="AK202" s="248" t="s">
        <v>143</v>
      </c>
      <c r="AL202" s="248" t="s">
        <v>144</v>
      </c>
      <c r="AM202" s="252" t="s">
        <v>145</v>
      </c>
      <c r="AN202" s="253" t="s">
        <v>279</v>
      </c>
      <c r="AO202" s="253" t="s">
        <v>280</v>
      </c>
      <c r="AP202" s="253" t="s">
        <v>287</v>
      </c>
      <c r="AQ202" s="253" t="s">
        <v>289</v>
      </c>
      <c r="AR202">
        <f t="shared" ca="1" si="362"/>
        <v>0</v>
      </c>
      <c r="AS202">
        <f t="shared" ca="1" si="362"/>
        <v>0</v>
      </c>
      <c r="AT202">
        <f t="shared" ca="1" si="362"/>
        <v>0</v>
      </c>
      <c r="AU202">
        <f t="shared" ca="1" si="362"/>
        <v>0</v>
      </c>
      <c r="AV202">
        <f t="shared" ca="1" si="362"/>
        <v>0</v>
      </c>
      <c r="AW202">
        <f t="shared" ca="1" si="362"/>
        <v>0</v>
      </c>
      <c r="AX202">
        <f t="shared" ca="1" si="362"/>
        <v>0</v>
      </c>
    </row>
    <row r="203" spans="1:50" hidden="1" outlineLevel="1" x14ac:dyDescent="0.25">
      <c r="A203">
        <f t="shared" ref="A203:A225" ca="1" si="363">INDIRECT($A$200&amp;"R"&amp;ROW()-200&amp;"C"&amp;COLUMN(),0)</f>
        <v>1</v>
      </c>
      <c r="B203">
        <f t="shared" ca="1" si="362"/>
        <v>2</v>
      </c>
      <c r="C203">
        <f t="shared" ca="1" si="362"/>
        <v>3</v>
      </c>
      <c r="D203">
        <f t="shared" ca="1" si="362"/>
        <v>4</v>
      </c>
      <c r="E203">
        <f t="shared" ca="1" si="362"/>
        <v>5</v>
      </c>
      <c r="F203">
        <f t="shared" ca="1" si="362"/>
        <v>6</v>
      </c>
      <c r="G203">
        <f t="shared" ca="1" si="362"/>
        <v>7</v>
      </c>
      <c r="H203">
        <f t="shared" ca="1" si="362"/>
        <v>8</v>
      </c>
      <c r="I203">
        <f t="shared" ca="1" si="362"/>
        <v>9</v>
      </c>
      <c r="J203">
        <f t="shared" ca="1" si="362"/>
        <v>10</v>
      </c>
      <c r="K203">
        <f t="shared" ca="1" si="362"/>
        <v>11</v>
      </c>
      <c r="L203">
        <f t="shared" ca="1" si="362"/>
        <v>12</v>
      </c>
      <c r="M203">
        <f t="shared" ca="1" si="362"/>
        <v>13</v>
      </c>
      <c r="N203">
        <f t="shared" ca="1" si="362"/>
        <v>14</v>
      </c>
      <c r="O203">
        <f t="shared" ca="1" si="362"/>
        <v>15</v>
      </c>
      <c r="P203">
        <f t="shared" ca="1" si="362"/>
        <v>16</v>
      </c>
      <c r="Q203">
        <f t="shared" ca="1" si="362"/>
        <v>17</v>
      </c>
      <c r="R203">
        <f t="shared" ca="1" si="362"/>
        <v>18</v>
      </c>
      <c r="S203">
        <f t="shared" ca="1" si="362"/>
        <v>19</v>
      </c>
      <c r="T203">
        <f t="shared" ca="1" si="362"/>
        <v>20</v>
      </c>
      <c r="U203">
        <f t="shared" ca="1" si="362"/>
        <v>21</v>
      </c>
      <c r="V203">
        <f t="shared" ca="1" si="362"/>
        <v>22</v>
      </c>
      <c r="W203">
        <f t="shared" ca="1" si="362"/>
        <v>23</v>
      </c>
      <c r="X203">
        <f t="shared" ca="1" si="362"/>
        <v>24</v>
      </c>
      <c r="Y203">
        <f t="shared" ca="1" si="362"/>
        <v>25</v>
      </c>
      <c r="Z203">
        <f t="shared" ca="1" si="362"/>
        <v>26</v>
      </c>
      <c r="AA203">
        <f t="shared" ca="1" si="362"/>
        <v>27</v>
      </c>
      <c r="AB203">
        <f t="shared" ca="1" si="362"/>
        <v>28</v>
      </c>
      <c r="AC203">
        <f t="shared" ca="1" si="362"/>
        <v>29</v>
      </c>
      <c r="AD203">
        <f t="shared" ca="1" si="362"/>
        <v>30</v>
      </c>
      <c r="AE203">
        <f t="shared" ca="1" si="362"/>
        <v>31</v>
      </c>
      <c r="AF203">
        <f t="shared" ca="1" si="362"/>
        <v>32</v>
      </c>
      <c r="AG203">
        <f t="shared" ca="1" si="362"/>
        <v>33</v>
      </c>
      <c r="AH203">
        <f t="shared" ref="AH203:AW203" ca="1" si="364">INDIRECT($A$200&amp;"R"&amp;ROW()-200&amp;"C"&amp;COLUMN(),0)</f>
        <v>34</v>
      </c>
      <c r="AI203">
        <f t="shared" ca="1" si="364"/>
        <v>35</v>
      </c>
      <c r="AJ203">
        <f t="shared" ca="1" si="364"/>
        <v>36</v>
      </c>
      <c r="AK203">
        <f t="shared" ca="1" si="364"/>
        <v>37</v>
      </c>
      <c r="AL203">
        <f t="shared" ca="1" si="364"/>
        <v>38</v>
      </c>
      <c r="AM203">
        <f t="shared" ca="1" si="364"/>
        <v>39</v>
      </c>
      <c r="AN203">
        <f t="shared" ca="1" si="364"/>
        <v>40</v>
      </c>
      <c r="AO203">
        <f t="shared" ca="1" si="364"/>
        <v>41</v>
      </c>
      <c r="AP203">
        <f t="shared" ca="1" si="364"/>
        <v>42</v>
      </c>
      <c r="AQ203">
        <f t="shared" ca="1" si="364"/>
        <v>0</v>
      </c>
      <c r="AR203">
        <f t="shared" ca="1" si="364"/>
        <v>0</v>
      </c>
      <c r="AS203">
        <f t="shared" ca="1" si="364"/>
        <v>0</v>
      </c>
      <c r="AT203">
        <f t="shared" ca="1" si="364"/>
        <v>0</v>
      </c>
      <c r="AU203">
        <f t="shared" ca="1" si="364"/>
        <v>0</v>
      </c>
      <c r="AV203">
        <f t="shared" ca="1" si="364"/>
        <v>0</v>
      </c>
      <c r="AW203">
        <f t="shared" ca="1" si="364"/>
        <v>0</v>
      </c>
      <c r="AX203">
        <f t="shared" ref="B203:AX209" ca="1" si="365">INDIRECT($A$200&amp;"R"&amp;ROW()-200&amp;"C"&amp;COLUMN(),0)</f>
        <v>0</v>
      </c>
    </row>
    <row r="204" spans="1:50" hidden="1" outlineLevel="1" x14ac:dyDescent="0.25">
      <c r="A204">
        <f t="shared" ca="1" si="363"/>
        <v>0</v>
      </c>
      <c r="B204">
        <f t="shared" ca="1" si="365"/>
        <v>0</v>
      </c>
      <c r="C204">
        <f t="shared" ca="1" si="365"/>
        <v>0</v>
      </c>
      <c r="D204">
        <f t="shared" ca="1" si="365"/>
        <v>0</v>
      </c>
      <c r="E204">
        <f t="shared" ca="1" si="365"/>
        <v>0</v>
      </c>
      <c r="F204">
        <f t="shared" ca="1" si="365"/>
        <v>0</v>
      </c>
      <c r="G204">
        <f t="shared" ca="1" si="365"/>
        <v>0</v>
      </c>
      <c r="H204">
        <f t="shared" ca="1" si="365"/>
        <v>0</v>
      </c>
      <c r="I204">
        <f t="shared" ca="1" si="365"/>
        <v>0</v>
      </c>
      <c r="J204">
        <f t="shared" ca="1" si="365"/>
        <v>0</v>
      </c>
      <c r="K204">
        <f t="shared" ca="1" si="365"/>
        <v>0</v>
      </c>
      <c r="L204">
        <f t="shared" ca="1" si="365"/>
        <v>0</v>
      </c>
      <c r="M204">
        <f t="shared" ca="1" si="365"/>
        <v>0</v>
      </c>
      <c r="N204">
        <f t="shared" ca="1" si="365"/>
        <v>0</v>
      </c>
      <c r="O204">
        <f t="shared" ca="1" si="365"/>
        <v>0</v>
      </c>
      <c r="P204">
        <f t="shared" ca="1" si="365"/>
        <v>0</v>
      </c>
      <c r="Q204">
        <f t="shared" ca="1" si="365"/>
        <v>0</v>
      </c>
      <c r="R204">
        <f t="shared" ca="1" si="365"/>
        <v>0</v>
      </c>
      <c r="S204">
        <f t="shared" ca="1" si="365"/>
        <v>0</v>
      </c>
      <c r="T204">
        <f t="shared" ca="1" si="365"/>
        <v>0</v>
      </c>
      <c r="U204">
        <f t="shared" ca="1" si="365"/>
        <v>0</v>
      </c>
      <c r="V204">
        <f t="shared" ca="1" si="365"/>
        <v>0</v>
      </c>
      <c r="W204">
        <f t="shared" ca="1" si="365"/>
        <v>0</v>
      </c>
      <c r="X204">
        <f t="shared" ca="1" si="365"/>
        <v>0</v>
      </c>
      <c r="Y204">
        <f t="shared" ca="1" si="365"/>
        <v>0</v>
      </c>
      <c r="Z204">
        <f t="shared" ca="1" si="365"/>
        <v>0</v>
      </c>
      <c r="AA204">
        <f t="shared" ca="1" si="365"/>
        <v>0</v>
      </c>
      <c r="AB204">
        <f t="shared" ca="1" si="365"/>
        <v>0</v>
      </c>
      <c r="AC204">
        <f t="shared" ca="1" si="365"/>
        <v>0</v>
      </c>
      <c r="AD204">
        <f t="shared" ca="1" si="365"/>
        <v>0</v>
      </c>
      <c r="AE204">
        <f t="shared" ca="1" si="365"/>
        <v>0</v>
      </c>
      <c r="AF204">
        <f t="shared" ca="1" si="365"/>
        <v>0</v>
      </c>
      <c r="AG204">
        <f t="shared" ca="1" si="365"/>
        <v>0</v>
      </c>
      <c r="AH204">
        <f t="shared" ca="1" si="365"/>
        <v>0</v>
      </c>
      <c r="AI204">
        <f t="shared" ca="1" si="365"/>
        <v>0</v>
      </c>
      <c r="AJ204">
        <f t="shared" ca="1" si="365"/>
        <v>0</v>
      </c>
      <c r="AK204">
        <f t="shared" ca="1" si="365"/>
        <v>0</v>
      </c>
      <c r="AL204">
        <f t="shared" ca="1" si="365"/>
        <v>0</v>
      </c>
      <c r="AM204">
        <f t="shared" ca="1" si="365"/>
        <v>0</v>
      </c>
      <c r="AN204">
        <f t="shared" ca="1" si="365"/>
        <v>0</v>
      </c>
      <c r="AO204">
        <f t="shared" ca="1" si="365"/>
        <v>0</v>
      </c>
      <c r="AP204">
        <f t="shared" ca="1" si="365"/>
        <v>0</v>
      </c>
      <c r="AQ204">
        <f t="shared" ca="1" si="365"/>
        <v>0</v>
      </c>
      <c r="AR204">
        <f t="shared" ca="1" si="365"/>
        <v>0</v>
      </c>
      <c r="AS204">
        <f t="shared" ca="1" si="365"/>
        <v>0</v>
      </c>
      <c r="AT204">
        <f t="shared" ca="1" si="365"/>
        <v>0</v>
      </c>
      <c r="AU204">
        <f t="shared" ca="1" si="365"/>
        <v>0</v>
      </c>
      <c r="AV204">
        <f t="shared" ca="1" si="365"/>
        <v>0</v>
      </c>
      <c r="AW204">
        <f t="shared" ca="1" si="365"/>
        <v>0</v>
      </c>
      <c r="AX204">
        <f t="shared" ca="1" si="365"/>
        <v>0</v>
      </c>
    </row>
    <row r="205" spans="1:50" hidden="1" outlineLevel="1" x14ac:dyDescent="0.25">
      <c r="A205">
        <f t="shared" ca="1" si="363"/>
        <v>0</v>
      </c>
      <c r="B205">
        <f t="shared" ca="1" si="365"/>
        <v>0</v>
      </c>
      <c r="C205">
        <f t="shared" ca="1" si="365"/>
        <v>0</v>
      </c>
      <c r="D205">
        <f t="shared" ca="1" si="365"/>
        <v>0</v>
      </c>
      <c r="E205">
        <f t="shared" ca="1" si="365"/>
        <v>0</v>
      </c>
      <c r="F205">
        <f t="shared" ca="1" si="365"/>
        <v>0</v>
      </c>
      <c r="G205">
        <f t="shared" ca="1" si="365"/>
        <v>0</v>
      </c>
      <c r="H205">
        <f t="shared" ca="1" si="365"/>
        <v>0</v>
      </c>
      <c r="I205">
        <f t="shared" ca="1" si="365"/>
        <v>0</v>
      </c>
      <c r="J205">
        <f t="shared" ca="1" si="365"/>
        <v>0</v>
      </c>
      <c r="K205">
        <f t="shared" ca="1" si="365"/>
        <v>0</v>
      </c>
      <c r="L205">
        <f t="shared" ca="1" si="365"/>
        <v>0</v>
      </c>
      <c r="M205">
        <f t="shared" ca="1" si="365"/>
        <v>0</v>
      </c>
      <c r="N205">
        <f t="shared" ca="1" si="365"/>
        <v>0</v>
      </c>
      <c r="O205">
        <f t="shared" ca="1" si="365"/>
        <v>0</v>
      </c>
      <c r="P205">
        <f t="shared" ca="1" si="365"/>
        <v>0</v>
      </c>
      <c r="Q205">
        <f t="shared" ca="1" si="365"/>
        <v>0</v>
      </c>
      <c r="R205">
        <f t="shared" ca="1" si="365"/>
        <v>0</v>
      </c>
      <c r="S205">
        <f t="shared" ca="1" si="365"/>
        <v>0</v>
      </c>
      <c r="T205">
        <f t="shared" ca="1" si="365"/>
        <v>0</v>
      </c>
      <c r="U205">
        <f t="shared" ca="1" si="365"/>
        <v>0</v>
      </c>
      <c r="V205">
        <f t="shared" ca="1" si="365"/>
        <v>0</v>
      </c>
      <c r="W205">
        <f t="shared" ca="1" si="365"/>
        <v>0</v>
      </c>
      <c r="X205">
        <f t="shared" ca="1" si="365"/>
        <v>0</v>
      </c>
      <c r="Y205">
        <f t="shared" ca="1" si="365"/>
        <v>0</v>
      </c>
      <c r="Z205">
        <f t="shared" ca="1" si="365"/>
        <v>0</v>
      </c>
      <c r="AA205">
        <f t="shared" ca="1" si="365"/>
        <v>0</v>
      </c>
      <c r="AB205">
        <f t="shared" ca="1" si="365"/>
        <v>0</v>
      </c>
      <c r="AC205">
        <f t="shared" ca="1" si="365"/>
        <v>0</v>
      </c>
      <c r="AD205">
        <f t="shared" ca="1" si="365"/>
        <v>0</v>
      </c>
      <c r="AE205">
        <f t="shared" ca="1" si="365"/>
        <v>0</v>
      </c>
      <c r="AF205">
        <f t="shared" ca="1" si="365"/>
        <v>0</v>
      </c>
      <c r="AG205">
        <f t="shared" ca="1" si="365"/>
        <v>0</v>
      </c>
      <c r="AH205">
        <f t="shared" ca="1" si="365"/>
        <v>0</v>
      </c>
      <c r="AI205">
        <f t="shared" ca="1" si="365"/>
        <v>0</v>
      </c>
      <c r="AJ205">
        <f t="shared" ca="1" si="365"/>
        <v>0</v>
      </c>
      <c r="AK205">
        <f t="shared" ca="1" si="365"/>
        <v>0</v>
      </c>
      <c r="AL205">
        <f t="shared" ca="1" si="365"/>
        <v>0</v>
      </c>
      <c r="AM205">
        <f t="shared" ca="1" si="365"/>
        <v>0</v>
      </c>
      <c r="AN205">
        <f t="shared" ca="1" si="365"/>
        <v>0</v>
      </c>
      <c r="AO205">
        <f t="shared" ca="1" si="365"/>
        <v>0</v>
      </c>
      <c r="AP205">
        <f t="shared" ca="1" si="365"/>
        <v>0</v>
      </c>
      <c r="AQ205">
        <f t="shared" ca="1" si="365"/>
        <v>0</v>
      </c>
      <c r="AR205">
        <f t="shared" ca="1" si="365"/>
        <v>0</v>
      </c>
      <c r="AS205">
        <f t="shared" ca="1" si="365"/>
        <v>0</v>
      </c>
      <c r="AT205">
        <f t="shared" ca="1" si="365"/>
        <v>0</v>
      </c>
      <c r="AU205">
        <f t="shared" ca="1" si="365"/>
        <v>0</v>
      </c>
      <c r="AV205">
        <f t="shared" ca="1" si="365"/>
        <v>0</v>
      </c>
      <c r="AW205">
        <f t="shared" ca="1" si="365"/>
        <v>0</v>
      </c>
      <c r="AX205">
        <f t="shared" ca="1" si="365"/>
        <v>0</v>
      </c>
    </row>
    <row r="206" spans="1:50" hidden="1" outlineLevel="1" x14ac:dyDescent="0.25">
      <c r="A206">
        <f t="shared" ca="1" si="363"/>
        <v>0</v>
      </c>
      <c r="B206">
        <f t="shared" ca="1" si="365"/>
        <v>0</v>
      </c>
      <c r="C206">
        <f t="shared" ca="1" si="365"/>
        <v>0</v>
      </c>
      <c r="D206">
        <f t="shared" ca="1" si="365"/>
        <v>0</v>
      </c>
      <c r="E206">
        <f t="shared" ca="1" si="365"/>
        <v>0</v>
      </c>
      <c r="F206">
        <f t="shared" ca="1" si="365"/>
        <v>0</v>
      </c>
      <c r="G206">
        <f t="shared" ca="1" si="365"/>
        <v>0</v>
      </c>
      <c r="H206">
        <f t="shared" ca="1" si="365"/>
        <v>0</v>
      </c>
      <c r="I206">
        <f t="shared" ca="1" si="365"/>
        <v>0</v>
      </c>
      <c r="J206">
        <f t="shared" ca="1" si="365"/>
        <v>0</v>
      </c>
      <c r="K206">
        <f t="shared" ca="1" si="365"/>
        <v>0</v>
      </c>
      <c r="L206">
        <f t="shared" ca="1" si="365"/>
        <v>0</v>
      </c>
      <c r="M206">
        <f t="shared" ca="1" si="365"/>
        <v>0</v>
      </c>
      <c r="N206">
        <f t="shared" ca="1" si="365"/>
        <v>0</v>
      </c>
      <c r="O206">
        <f t="shared" ca="1" si="365"/>
        <v>0</v>
      </c>
      <c r="P206">
        <f t="shared" ca="1" si="365"/>
        <v>0</v>
      </c>
      <c r="Q206">
        <f t="shared" ca="1" si="365"/>
        <v>0</v>
      </c>
      <c r="R206">
        <f t="shared" ca="1" si="365"/>
        <v>0</v>
      </c>
      <c r="S206">
        <f t="shared" ca="1" si="365"/>
        <v>0</v>
      </c>
      <c r="T206">
        <f t="shared" ca="1" si="365"/>
        <v>0</v>
      </c>
      <c r="U206">
        <f t="shared" ca="1" si="365"/>
        <v>0</v>
      </c>
      <c r="V206">
        <f t="shared" ca="1" si="365"/>
        <v>0</v>
      </c>
      <c r="W206">
        <f t="shared" ca="1" si="365"/>
        <v>0</v>
      </c>
      <c r="X206">
        <f t="shared" ca="1" si="365"/>
        <v>0</v>
      </c>
      <c r="Y206">
        <f t="shared" ca="1" si="365"/>
        <v>0</v>
      </c>
      <c r="Z206">
        <f t="shared" ca="1" si="365"/>
        <v>0</v>
      </c>
      <c r="AA206">
        <f t="shared" ca="1" si="365"/>
        <v>0</v>
      </c>
      <c r="AB206">
        <f t="shared" ca="1" si="365"/>
        <v>0</v>
      </c>
      <c r="AC206">
        <f t="shared" ca="1" si="365"/>
        <v>0</v>
      </c>
      <c r="AD206">
        <f t="shared" ca="1" si="365"/>
        <v>0</v>
      </c>
      <c r="AE206">
        <f t="shared" ca="1" si="365"/>
        <v>0</v>
      </c>
      <c r="AF206">
        <f t="shared" ca="1" si="365"/>
        <v>0</v>
      </c>
      <c r="AG206">
        <f t="shared" ca="1" si="365"/>
        <v>0</v>
      </c>
      <c r="AH206">
        <f t="shared" ca="1" si="365"/>
        <v>0</v>
      </c>
      <c r="AI206">
        <f t="shared" ca="1" si="365"/>
        <v>0</v>
      </c>
      <c r="AJ206">
        <f t="shared" ca="1" si="365"/>
        <v>0</v>
      </c>
      <c r="AK206">
        <f t="shared" ca="1" si="365"/>
        <v>0</v>
      </c>
      <c r="AL206">
        <f t="shared" ca="1" si="365"/>
        <v>0</v>
      </c>
      <c r="AM206">
        <f t="shared" ca="1" si="365"/>
        <v>0</v>
      </c>
      <c r="AN206">
        <f t="shared" ca="1" si="365"/>
        <v>0</v>
      </c>
      <c r="AO206">
        <f t="shared" ca="1" si="365"/>
        <v>0</v>
      </c>
      <c r="AP206">
        <f t="shared" ca="1" si="365"/>
        <v>0</v>
      </c>
      <c r="AQ206">
        <f t="shared" ca="1" si="365"/>
        <v>0</v>
      </c>
      <c r="AR206">
        <f t="shared" ca="1" si="365"/>
        <v>0</v>
      </c>
      <c r="AS206">
        <f t="shared" ca="1" si="365"/>
        <v>0</v>
      </c>
      <c r="AT206">
        <f t="shared" ca="1" si="365"/>
        <v>0</v>
      </c>
      <c r="AU206">
        <f t="shared" ca="1" si="365"/>
        <v>0</v>
      </c>
      <c r="AV206">
        <f t="shared" ca="1" si="365"/>
        <v>0</v>
      </c>
      <c r="AW206">
        <f t="shared" ca="1" si="365"/>
        <v>0</v>
      </c>
      <c r="AX206">
        <f t="shared" ca="1" si="365"/>
        <v>0</v>
      </c>
    </row>
    <row r="207" spans="1:50" hidden="1" outlineLevel="1" x14ac:dyDescent="0.25">
      <c r="A207">
        <f t="shared" ca="1" si="363"/>
        <v>0</v>
      </c>
      <c r="B207">
        <f t="shared" ca="1" si="365"/>
        <v>0</v>
      </c>
      <c r="C207">
        <f t="shared" ca="1" si="365"/>
        <v>0</v>
      </c>
      <c r="D207">
        <f t="shared" ca="1" si="365"/>
        <v>0</v>
      </c>
      <c r="E207">
        <f t="shared" ca="1" si="365"/>
        <v>0</v>
      </c>
      <c r="F207">
        <f t="shared" ca="1" si="365"/>
        <v>0</v>
      </c>
      <c r="G207">
        <f t="shared" ca="1" si="365"/>
        <v>0</v>
      </c>
      <c r="H207">
        <f t="shared" ca="1" si="365"/>
        <v>0</v>
      </c>
      <c r="I207">
        <f t="shared" ca="1" si="365"/>
        <v>0</v>
      </c>
      <c r="J207">
        <f t="shared" ca="1" si="365"/>
        <v>0</v>
      </c>
      <c r="K207">
        <f t="shared" ca="1" si="365"/>
        <v>0</v>
      </c>
      <c r="L207">
        <f t="shared" ca="1" si="365"/>
        <v>0</v>
      </c>
      <c r="M207">
        <f t="shared" ca="1" si="365"/>
        <v>0</v>
      </c>
      <c r="N207">
        <f t="shared" ca="1" si="365"/>
        <v>0</v>
      </c>
      <c r="O207">
        <f t="shared" ca="1" si="365"/>
        <v>0</v>
      </c>
      <c r="P207">
        <f t="shared" ca="1" si="365"/>
        <v>0</v>
      </c>
      <c r="Q207">
        <f t="shared" ca="1" si="365"/>
        <v>0</v>
      </c>
      <c r="R207">
        <f t="shared" ca="1" si="365"/>
        <v>0</v>
      </c>
      <c r="S207">
        <f t="shared" ca="1" si="365"/>
        <v>0</v>
      </c>
      <c r="T207">
        <f t="shared" ca="1" si="365"/>
        <v>0</v>
      </c>
      <c r="U207">
        <f t="shared" ca="1" si="365"/>
        <v>0</v>
      </c>
      <c r="V207">
        <f t="shared" ca="1" si="365"/>
        <v>0</v>
      </c>
      <c r="W207">
        <f t="shared" ca="1" si="365"/>
        <v>0</v>
      </c>
      <c r="X207">
        <f t="shared" ca="1" si="365"/>
        <v>0</v>
      </c>
      <c r="Y207">
        <f t="shared" ca="1" si="365"/>
        <v>0</v>
      </c>
      <c r="Z207">
        <f t="shared" ca="1" si="365"/>
        <v>0</v>
      </c>
      <c r="AA207">
        <f t="shared" ca="1" si="365"/>
        <v>0</v>
      </c>
      <c r="AB207">
        <f t="shared" ca="1" si="365"/>
        <v>0</v>
      </c>
      <c r="AC207">
        <f t="shared" ca="1" si="365"/>
        <v>0</v>
      </c>
      <c r="AD207">
        <f t="shared" ca="1" si="365"/>
        <v>0</v>
      </c>
      <c r="AE207">
        <f t="shared" ca="1" si="365"/>
        <v>0</v>
      </c>
      <c r="AF207">
        <f t="shared" ca="1" si="365"/>
        <v>0</v>
      </c>
      <c r="AG207">
        <f t="shared" ca="1" si="365"/>
        <v>0</v>
      </c>
      <c r="AH207">
        <f t="shared" ca="1" si="365"/>
        <v>0</v>
      </c>
      <c r="AI207">
        <f t="shared" ca="1" si="365"/>
        <v>0</v>
      </c>
      <c r="AJ207">
        <f t="shared" ca="1" si="365"/>
        <v>0</v>
      </c>
      <c r="AK207">
        <f t="shared" ca="1" si="365"/>
        <v>0</v>
      </c>
      <c r="AL207">
        <f t="shared" ca="1" si="365"/>
        <v>0</v>
      </c>
      <c r="AM207">
        <f t="shared" ca="1" si="365"/>
        <v>0</v>
      </c>
      <c r="AN207">
        <f t="shared" ca="1" si="365"/>
        <v>0</v>
      </c>
      <c r="AO207">
        <f t="shared" ca="1" si="365"/>
        <v>0</v>
      </c>
      <c r="AP207">
        <f t="shared" ca="1" si="365"/>
        <v>0</v>
      </c>
      <c r="AQ207">
        <f t="shared" ca="1" si="365"/>
        <v>0</v>
      </c>
      <c r="AR207">
        <f t="shared" ca="1" si="365"/>
        <v>0</v>
      </c>
      <c r="AS207">
        <f t="shared" ca="1" si="365"/>
        <v>0</v>
      </c>
      <c r="AT207">
        <f t="shared" ca="1" si="365"/>
        <v>0</v>
      </c>
      <c r="AU207">
        <f t="shared" ca="1" si="365"/>
        <v>0</v>
      </c>
      <c r="AV207">
        <f t="shared" ca="1" si="365"/>
        <v>0</v>
      </c>
      <c r="AW207">
        <f t="shared" ca="1" si="365"/>
        <v>0</v>
      </c>
      <c r="AX207">
        <f t="shared" ca="1" si="365"/>
        <v>0</v>
      </c>
    </row>
    <row r="208" spans="1:50" hidden="1" outlineLevel="1" x14ac:dyDescent="0.25">
      <c r="A208">
        <f t="shared" ca="1" si="363"/>
        <v>0</v>
      </c>
      <c r="B208">
        <f t="shared" ca="1" si="365"/>
        <v>0</v>
      </c>
      <c r="C208">
        <f t="shared" ca="1" si="365"/>
        <v>0</v>
      </c>
      <c r="D208">
        <f t="shared" ca="1" si="365"/>
        <v>0</v>
      </c>
      <c r="E208">
        <f t="shared" ca="1" si="365"/>
        <v>0</v>
      </c>
      <c r="F208">
        <f t="shared" ca="1" si="365"/>
        <v>0</v>
      </c>
      <c r="G208">
        <f t="shared" ca="1" si="365"/>
        <v>0</v>
      </c>
      <c r="H208">
        <f t="shared" ca="1" si="365"/>
        <v>0</v>
      </c>
      <c r="I208">
        <f t="shared" ca="1" si="365"/>
        <v>0</v>
      </c>
      <c r="J208">
        <f t="shared" ca="1" si="365"/>
        <v>0</v>
      </c>
      <c r="K208">
        <f t="shared" ca="1" si="365"/>
        <v>0</v>
      </c>
      <c r="L208">
        <f t="shared" ca="1" si="365"/>
        <v>0</v>
      </c>
      <c r="M208">
        <f t="shared" ca="1" si="365"/>
        <v>0</v>
      </c>
      <c r="N208">
        <f t="shared" ca="1" si="365"/>
        <v>0</v>
      </c>
      <c r="O208">
        <f t="shared" ca="1" si="365"/>
        <v>0</v>
      </c>
      <c r="P208">
        <f t="shared" ca="1" si="365"/>
        <v>0</v>
      </c>
      <c r="Q208">
        <f t="shared" ca="1" si="365"/>
        <v>0</v>
      </c>
      <c r="R208">
        <f t="shared" ca="1" si="365"/>
        <v>0</v>
      </c>
      <c r="S208">
        <f t="shared" ca="1" si="365"/>
        <v>0</v>
      </c>
      <c r="T208">
        <f t="shared" ca="1" si="365"/>
        <v>0</v>
      </c>
      <c r="U208">
        <f t="shared" ca="1" si="365"/>
        <v>0</v>
      </c>
      <c r="V208">
        <f t="shared" ca="1" si="365"/>
        <v>0</v>
      </c>
      <c r="W208">
        <f t="shared" ca="1" si="365"/>
        <v>0</v>
      </c>
      <c r="X208">
        <f t="shared" ca="1" si="365"/>
        <v>0</v>
      </c>
      <c r="Y208">
        <f t="shared" ca="1" si="365"/>
        <v>0</v>
      </c>
      <c r="Z208">
        <f t="shared" ca="1" si="365"/>
        <v>0</v>
      </c>
      <c r="AA208">
        <f t="shared" ca="1" si="365"/>
        <v>0</v>
      </c>
      <c r="AB208">
        <f t="shared" ca="1" si="365"/>
        <v>0</v>
      </c>
      <c r="AC208">
        <f t="shared" ca="1" si="365"/>
        <v>0</v>
      </c>
      <c r="AD208">
        <f t="shared" ca="1" si="365"/>
        <v>0</v>
      </c>
      <c r="AE208">
        <f t="shared" ca="1" si="365"/>
        <v>0</v>
      </c>
      <c r="AF208">
        <f t="shared" ca="1" si="365"/>
        <v>0</v>
      </c>
      <c r="AG208">
        <f t="shared" ca="1" si="365"/>
        <v>0</v>
      </c>
      <c r="AH208">
        <f t="shared" ca="1" si="365"/>
        <v>0</v>
      </c>
      <c r="AI208">
        <f t="shared" ca="1" si="365"/>
        <v>0</v>
      </c>
      <c r="AJ208">
        <f t="shared" ca="1" si="365"/>
        <v>0</v>
      </c>
      <c r="AK208">
        <f t="shared" ca="1" si="365"/>
        <v>0</v>
      </c>
      <c r="AL208">
        <f t="shared" ca="1" si="365"/>
        <v>0</v>
      </c>
      <c r="AM208">
        <f t="shared" ca="1" si="365"/>
        <v>0</v>
      </c>
      <c r="AN208">
        <f t="shared" ca="1" si="365"/>
        <v>0</v>
      </c>
      <c r="AO208">
        <f t="shared" ca="1" si="365"/>
        <v>0</v>
      </c>
      <c r="AP208">
        <f t="shared" ca="1" si="365"/>
        <v>0</v>
      </c>
      <c r="AQ208">
        <f t="shared" ref="AA208:AQ224" ca="1" si="366">INDIRECT($A$200&amp;"R"&amp;ROW()-200&amp;"C"&amp;COLUMN(),0)</f>
        <v>0</v>
      </c>
      <c r="AR208">
        <f t="shared" ca="1" si="365"/>
        <v>0</v>
      </c>
      <c r="AS208">
        <f t="shared" ca="1" si="365"/>
        <v>0</v>
      </c>
      <c r="AT208">
        <f t="shared" ca="1" si="365"/>
        <v>0</v>
      </c>
      <c r="AU208">
        <f t="shared" ca="1" si="365"/>
        <v>0</v>
      </c>
      <c r="AV208">
        <f t="shared" ca="1" si="365"/>
        <v>0</v>
      </c>
      <c r="AW208">
        <f t="shared" ca="1" si="365"/>
        <v>0</v>
      </c>
      <c r="AX208">
        <f t="shared" ca="1" si="365"/>
        <v>0</v>
      </c>
    </row>
    <row r="209" spans="1:69" ht="15.75" hidden="1" outlineLevel="1" thickBot="1" x14ac:dyDescent="0.3">
      <c r="A209">
        <f t="shared" ca="1" si="363"/>
        <v>0</v>
      </c>
      <c r="B209">
        <f t="shared" ca="1" si="365"/>
        <v>0</v>
      </c>
      <c r="C209">
        <f t="shared" ca="1" si="365"/>
        <v>0</v>
      </c>
      <c r="D209">
        <f t="shared" ca="1" si="365"/>
        <v>0</v>
      </c>
      <c r="E209">
        <f t="shared" ca="1" si="365"/>
        <v>0</v>
      </c>
      <c r="F209">
        <f t="shared" ca="1" si="365"/>
        <v>0</v>
      </c>
      <c r="G209">
        <f t="shared" ca="1" si="365"/>
        <v>0</v>
      </c>
      <c r="H209">
        <f t="shared" ca="1" si="365"/>
        <v>0</v>
      </c>
      <c r="I209">
        <f t="shared" ca="1" si="365"/>
        <v>0</v>
      </c>
      <c r="J209">
        <f t="shared" ca="1" si="365"/>
        <v>0</v>
      </c>
      <c r="K209">
        <f t="shared" ref="K209:Z209" ca="1" si="367">INDIRECT($A$200&amp;"R"&amp;ROW()-200&amp;"C"&amp;COLUMN(),0)</f>
        <v>0</v>
      </c>
      <c r="L209">
        <f t="shared" ca="1" si="367"/>
        <v>0</v>
      </c>
      <c r="M209">
        <f t="shared" ca="1" si="367"/>
        <v>0</v>
      </c>
      <c r="N209">
        <f t="shared" ca="1" si="367"/>
        <v>0</v>
      </c>
      <c r="O209">
        <f t="shared" ca="1" si="367"/>
        <v>0</v>
      </c>
      <c r="P209">
        <f t="shared" ca="1" si="367"/>
        <v>0</v>
      </c>
      <c r="Q209">
        <f t="shared" ca="1" si="367"/>
        <v>0</v>
      </c>
      <c r="R209">
        <f t="shared" ca="1" si="367"/>
        <v>0</v>
      </c>
      <c r="S209">
        <f t="shared" ca="1" si="367"/>
        <v>0</v>
      </c>
      <c r="T209">
        <f t="shared" ca="1" si="367"/>
        <v>0</v>
      </c>
      <c r="U209">
        <f t="shared" ca="1" si="367"/>
        <v>0</v>
      </c>
      <c r="V209">
        <f t="shared" ca="1" si="367"/>
        <v>0</v>
      </c>
      <c r="W209">
        <f t="shared" ca="1" si="367"/>
        <v>0</v>
      </c>
      <c r="X209">
        <f t="shared" ca="1" si="367"/>
        <v>0</v>
      </c>
      <c r="Y209">
        <f t="shared" ca="1" si="367"/>
        <v>0</v>
      </c>
      <c r="Z209">
        <f t="shared" ca="1" si="367"/>
        <v>0</v>
      </c>
      <c r="AA209">
        <f t="shared" ca="1" si="366"/>
        <v>0</v>
      </c>
      <c r="AB209">
        <f t="shared" ca="1" si="366"/>
        <v>0</v>
      </c>
      <c r="AC209" s="254">
        <f ca="1">AS209/(AS209+AT209)</f>
        <v>0.27777777777777779</v>
      </c>
      <c r="AD209">
        <f t="shared" ca="1" si="366"/>
        <v>0</v>
      </c>
      <c r="AE209">
        <f t="shared" ca="1" si="366"/>
        <v>0</v>
      </c>
      <c r="AF209">
        <f ca="1">SUM($AF$210:$AF$299)</f>
        <v>90</v>
      </c>
      <c r="AG209">
        <f t="shared" ca="1" si="366"/>
        <v>0</v>
      </c>
      <c r="AH209">
        <f t="shared" ca="1" si="366"/>
        <v>0</v>
      </c>
      <c r="AI209">
        <f t="shared" ca="1" si="366"/>
        <v>0</v>
      </c>
      <c r="AJ209">
        <f t="shared" ca="1" si="366"/>
        <v>0</v>
      </c>
      <c r="AK209">
        <f ca="1">SUMIF($AK$210:$AK$289,"е.*",$AR$210:$AR$289)</f>
        <v>4</v>
      </c>
      <c r="AL209">
        <f t="shared" ca="1" si="366"/>
        <v>0</v>
      </c>
      <c r="AM209">
        <f t="shared" ca="1" si="366"/>
        <v>0</v>
      </c>
      <c r="AN209">
        <f t="shared" ca="1" si="366"/>
        <v>0</v>
      </c>
      <c r="AO209">
        <f t="shared" ca="1" si="366"/>
        <v>0</v>
      </c>
      <c r="AP209">
        <f t="shared" ca="1" si="366"/>
        <v>0</v>
      </c>
      <c r="AQ209">
        <f t="shared" ca="1" si="366"/>
        <v>0</v>
      </c>
      <c r="AR209">
        <f ca="1">INDIRECT($A$200&amp;"R"&amp;ROW()-200&amp;"C"&amp;COLUMN(),0)</f>
        <v>0</v>
      </c>
      <c r="AS209">
        <f ca="1">SUM(AS210:AS289)</f>
        <v>750</v>
      </c>
      <c r="AT209">
        <f ca="1">SUM(AT210:AT289)</f>
        <v>1950</v>
      </c>
      <c r="AU209">
        <f t="shared" ref="AU209:AX223" ca="1" si="368">INDIRECT($A$200&amp;"R"&amp;ROW()-200&amp;"C"&amp;COLUMN(),0)</f>
        <v>0</v>
      </c>
      <c r="AV209">
        <f t="shared" ca="1" si="368"/>
        <v>0</v>
      </c>
      <c r="AW209">
        <f t="shared" ca="1" si="368"/>
        <v>0</v>
      </c>
      <c r="AX209">
        <f t="shared" ca="1" si="368"/>
        <v>0</v>
      </c>
      <c r="BE209">
        <v>1</v>
      </c>
      <c r="BF209">
        <v>2</v>
      </c>
      <c r="BG209">
        <v>3</v>
      </c>
      <c r="BH209">
        <v>4</v>
      </c>
      <c r="BI209">
        <v>5</v>
      </c>
      <c r="BJ209">
        <v>6</v>
      </c>
      <c r="BK209">
        <v>7</v>
      </c>
      <c r="BL209">
        <v>8</v>
      </c>
    </row>
    <row r="210" spans="1:69" hidden="1" outlineLevel="1" x14ac:dyDescent="0.25">
      <c r="A210">
        <f t="shared" ca="1" si="363"/>
        <v>0</v>
      </c>
      <c r="B210" s="193">
        <f t="shared" ref="B210:B219" ca="1" si="369">IF(AG210&lt;1,0,MAX(4,FLOOR((AG210*$S210)*0.25,2)))</f>
        <v>0</v>
      </c>
      <c r="C210" s="193">
        <f t="shared" ref="C210:E219" ca="1" si="370">IF(AH210&lt;1,0,MAX(2,FLOOR($S210*AH210*0.25,2)))</f>
        <v>0</v>
      </c>
      <c r="D210" s="193">
        <f t="shared" ca="1" si="370"/>
        <v>0</v>
      </c>
      <c r="E210" s="193">
        <f t="shared" ca="1" si="370"/>
        <v>0</v>
      </c>
      <c r="F210" s="193">
        <f ca="1">MIN(1,MAX(0,COUNTIF(B210:E210,"&gt;0")))</f>
        <v>0</v>
      </c>
      <c r="G210" s="194">
        <f ca="1">SUM(B210:E210)</f>
        <v>0</v>
      </c>
      <c r="H210" s="230"/>
      <c r="I210" s="230"/>
      <c r="J210" s="230"/>
      <c r="K210" s="230"/>
      <c r="L210" s="230"/>
      <c r="M210" s="230">
        <f t="shared" ref="M210" ca="1" si="371">$S210*AG210</f>
        <v>0</v>
      </c>
      <c r="N210" s="230">
        <f t="shared" ref="N210" ca="1" si="372">$S210*AH210</f>
        <v>0</v>
      </c>
      <c r="O210" s="230">
        <f t="shared" ref="O210" ca="1" si="373">$S210*AI210</f>
        <v>0</v>
      </c>
      <c r="P210" s="230">
        <f t="shared" ref="P210" ca="1" si="374">$S210*AJ210</f>
        <v>0</v>
      </c>
      <c r="Q210" s="230"/>
      <c r="R210" s="230"/>
      <c r="S210" s="226">
        <f t="shared" ref="S210:S273" ca="1" si="375">OFFSET(grafikNPaud,0,MIN(8,MAX(0,INT(ROW()/10-20))),1,1)</f>
        <v>15</v>
      </c>
      <c r="T210" s="228">
        <f ca="1">U210/30</f>
        <v>0</v>
      </c>
      <c r="U210" s="229">
        <f t="shared" ref="U210:U219" ca="1" si="376">SUMIF(список,AE210,OFFSET(список,0,-9))</f>
        <v>0</v>
      </c>
      <c r="V210" s="222">
        <f ca="1">AF210*30*($AB210=1)</f>
        <v>0</v>
      </c>
      <c r="W210" s="193">
        <f t="shared" ref="W210:W219" ca="1" si="377">IF(S210="",0,SUM(AG210:AJ210)*S210*($AB210=1))</f>
        <v>0</v>
      </c>
      <c r="X210" s="193">
        <f t="shared" ref="X210:X219" ca="1" si="378">V210-W210</f>
        <v>0</v>
      </c>
      <c r="Y210" s="243">
        <f t="shared" ref="Y210:Y219" ca="1" si="379">W210/(V210+0.0000001)</f>
        <v>0</v>
      </c>
      <c r="Z210" s="195"/>
      <c r="AA210" s="246">
        <f t="shared" ca="1" si="366"/>
        <v>1</v>
      </c>
      <c r="AB210" s="246">
        <f t="shared" ca="1" si="366"/>
        <v>0</v>
      </c>
      <c r="AC210" s="246">
        <f ca="1">IF($AB210=1,INDIRECT($A$200&amp;"R"&amp;ROW()-200&amp;"C"&amp;COLUMN(),0),0)</f>
        <v>0</v>
      </c>
      <c r="AD210" s="246">
        <f t="shared" ref="AD210:AM225" ca="1" si="380">IF($AB210=1,INDIRECT($A$200&amp;"R"&amp;ROW()-200&amp;"C"&amp;COLUMN(),0),0)</f>
        <v>0</v>
      </c>
      <c r="AE210" s="246" t="str">
        <f ca="1">IF($AB210=1,INDIRECT($A$200&amp;"R"&amp;ROW()-200&amp;"C"&amp;COLUMN(),0),"")</f>
        <v/>
      </c>
      <c r="AF210" s="246">
        <f t="shared" ca="1" si="380"/>
        <v>0</v>
      </c>
      <c r="AG210" s="246">
        <f t="shared" ca="1" si="380"/>
        <v>0</v>
      </c>
      <c r="AH210" s="246">
        <f t="shared" ca="1" si="380"/>
        <v>0</v>
      </c>
      <c r="AI210" s="246">
        <f t="shared" ca="1" si="380"/>
        <v>0</v>
      </c>
      <c r="AJ210" s="246">
        <f t="shared" ca="1" si="380"/>
        <v>0</v>
      </c>
      <c r="AK210" s="246">
        <f t="shared" ca="1" si="380"/>
        <v>0</v>
      </c>
      <c r="AL210" s="246">
        <f t="shared" ca="1" si="380"/>
        <v>0</v>
      </c>
      <c r="AM210" s="246">
        <f t="shared" ca="1" si="380"/>
        <v>0</v>
      </c>
      <c r="AN210">
        <f t="shared" ca="1" si="366"/>
        <v>0</v>
      </c>
      <c r="AO210">
        <f t="shared" ca="1" si="366"/>
        <v>0</v>
      </c>
      <c r="AP210">
        <f t="shared" ca="1" si="366"/>
        <v>0</v>
      </c>
      <c r="AQ210">
        <f t="shared" ca="1" si="366"/>
        <v>0</v>
      </c>
      <c r="AR210" s="247">
        <f t="shared" ref="AR210:AR211" ca="1" si="381">IF(AB210=1,IF(ISERROR(SEARCH("1"&amp;AK210,"1е.п.1е.у.1д.з.1КР1КП")&gt;0),0,1),0)</f>
        <v>0</v>
      </c>
      <c r="AS210">
        <f t="shared" ref="AS210:AS241" ca="1" si="382">IF(AB210=1,IF(ISERROR(SEARCH("ВК  / ",AC210)&gt;0),0,V210),0)</f>
        <v>0</v>
      </c>
      <c r="AT210">
        <f t="shared" ref="AT210:AT241" ca="1" si="383">IF(AB210=1,IF(ISERROR(SEARCH("ОК  / ",AC210)&gt;0),0,V210),0)</f>
        <v>0</v>
      </c>
      <c r="AU210">
        <f t="shared" ca="1" si="368"/>
        <v>0</v>
      </c>
      <c r="AV210">
        <f t="shared" ca="1" si="368"/>
        <v>0</v>
      </c>
      <c r="AW210">
        <f t="shared" ca="1" si="368"/>
        <v>0</v>
      </c>
      <c r="AX210">
        <f t="shared" ca="1" si="368"/>
        <v>0</v>
      </c>
      <c r="BA210" t="str">
        <f t="shared" ref="BA210:BA273" ca="1" si="384">IF(BB210,$AE210,"")</f>
        <v/>
      </c>
      <c r="BB210">
        <f ca="1">IF(AB210=1,IF(ISERROR(SEARCH("1"&amp;AK210,"1е.п.1е.у.")&gt;0),0,AA210),0)</f>
        <v>0</v>
      </c>
      <c r="BC210" t="str">
        <f ca="1">IF(BA210="","",COUNTIF($BA$210:$BA$289,BA210))</f>
        <v/>
      </c>
      <c r="BD210" t="str">
        <f ca="1">IF(BA210="","",IF(COUNTIF(BA209:BA$210,BA210)&gt;0,VLOOKUP(BA210,BA209:BC$210,2,0)&amp;", "&amp;BB210,""))</f>
        <v/>
      </c>
      <c r="BE210" t="str">
        <f ca="1">IF(BA210="","",IF(COUNTIF($BA$210:$BA210,$BA210)=BE$209,$BB210,""))</f>
        <v/>
      </c>
      <c r="BF210" t="str">
        <f ca="1">IF(BB210="","",IF(COUNTIF($BA$210:$BA210,$BA210)=BF$209,$BB210,""))</f>
        <v/>
      </c>
      <c r="BG210" t="str">
        <f ca="1">IF(BC210="","",IF(COUNTIF($BA$210:$BA210,$BA210)=BG$209,$BB210,""))</f>
        <v/>
      </c>
      <c r="BH210" t="str">
        <f ca="1">IF(BD210="","",IF(COUNTIF($BA$210:$BA210,$BA210)=BH$209,$BB210,""))</f>
        <v/>
      </c>
      <c r="BI210" t="str">
        <f ca="1">IF(BE210="","",IF(COUNTIF($BA$210:$BA210,$BA210)=BI$209,$BB210,""))</f>
        <v/>
      </c>
      <c r="BJ210" t="str">
        <f ca="1">IF(BF210="","",IF(COUNTIF($BA$210:$BA210,$BA210)=BJ$209,$BB210,""))</f>
        <v/>
      </c>
      <c r="BK210" t="str">
        <f ca="1">IF(BG210="","",IF(COUNTIF($BA$210:$BA210,$BA210)=BK$209,$BB210,""))</f>
        <v/>
      </c>
      <c r="BL210" t="str">
        <f ca="1">IF(BH210="","",IF(COUNTIF($BA$210:$BA210,$BA210)=BL$209,$BB210,""))</f>
        <v/>
      </c>
      <c r="BN210" t="str">
        <f ca="1">IF(BO210,$AE210,"")</f>
        <v/>
      </c>
      <c r="BO210">
        <f ca="1">IF(AB210=1,IF(ISERROR(SEARCH("1"&amp;AK210,"1д.з.1з.")&gt;0),0,AA210),0)</f>
        <v>0</v>
      </c>
      <c r="BP210" t="str">
        <f t="shared" ref="BP210:BP241" ca="1" si="385">IF(BN210="","",COUNTIF($BN$210:$BN$289,BN210))</f>
        <v/>
      </c>
      <c r="BQ210" t="str">
        <f ca="1">IF(BN210="","",IF(COUNTIF(BE209:BE$210,BN210)&gt;0,VLOOKUP(BN210,BE209:BH$210,4,1)&amp;", "&amp;BO210,BO210))</f>
        <v/>
      </c>
    </row>
    <row r="211" spans="1:69" hidden="1" outlineLevel="1" x14ac:dyDescent="0.25">
      <c r="A211">
        <f t="shared" ca="1" si="363"/>
        <v>0</v>
      </c>
      <c r="B211" s="190">
        <f t="shared" ca="1" si="369"/>
        <v>6</v>
      </c>
      <c r="C211" s="190">
        <f t="shared" ca="1" si="370"/>
        <v>0</v>
      </c>
      <c r="D211" s="190">
        <f t="shared" ca="1" si="370"/>
        <v>2</v>
      </c>
      <c r="E211" s="190">
        <f t="shared" ca="1" si="370"/>
        <v>0</v>
      </c>
      <c r="F211" s="190">
        <f ca="1">MIN(1,MAX(0,COUNTIF(B211:E211,"&gt;0")))</f>
        <v>1</v>
      </c>
      <c r="G211" s="204">
        <f t="shared" ref="G211:G274" ca="1" si="386">SUM(B211:E211)</f>
        <v>8</v>
      </c>
      <c r="H211" s="227"/>
      <c r="I211" s="227"/>
      <c r="J211" s="227"/>
      <c r="K211" s="227"/>
      <c r="L211" s="227"/>
      <c r="M211" s="227">
        <f ca="1">$S211*AG211</f>
        <v>30</v>
      </c>
      <c r="N211" s="227">
        <f ca="1">$S211*AH211</f>
        <v>0</v>
      </c>
      <c r="O211" s="227">
        <f ca="1">$S211*AI211</f>
        <v>15</v>
      </c>
      <c r="P211" s="227">
        <f ca="1">$S211*AJ211</f>
        <v>0</v>
      </c>
      <c r="Q211" s="227"/>
      <c r="R211" s="227"/>
      <c r="S211" s="226">
        <f t="shared" ca="1" si="375"/>
        <v>15</v>
      </c>
      <c r="T211" s="225">
        <f t="shared" ref="T211:T220" ca="1" si="387">U211/30</f>
        <v>7</v>
      </c>
      <c r="U211" s="226">
        <f t="shared" ca="1" si="376"/>
        <v>210</v>
      </c>
      <c r="V211" s="221">
        <f ca="1">AF211*30*($AB211=1)</f>
        <v>120</v>
      </c>
      <c r="W211" s="190">
        <f t="shared" ca="1" si="377"/>
        <v>45</v>
      </c>
      <c r="X211" s="190">
        <f t="shared" ca="1" si="378"/>
        <v>75</v>
      </c>
      <c r="Y211" s="244">
        <f t="shared" ca="1" si="379"/>
        <v>0.37499999968750003</v>
      </c>
      <c r="Z211" s="191"/>
      <c r="AA211" s="246">
        <f t="shared" ca="1" si="366"/>
        <v>1</v>
      </c>
      <c r="AB211" s="246">
        <f t="shared" ca="1" si="366"/>
        <v>1</v>
      </c>
      <c r="AC211" s="246" t="str">
        <f t="shared" ref="AC211:AM226" ca="1" si="388">IF($AB211=1,INDIRECT($A$200&amp;"R"&amp;ROW()-200&amp;"C"&amp;COLUMN(),0),0)</f>
        <v>ВК  /  ВИБІРКОВА ЧАСТИНА</v>
      </c>
      <c r="AD211" s="246">
        <f t="shared" ca="1" si="380"/>
        <v>0</v>
      </c>
      <c r="AE211" s="246" t="str">
        <f t="shared" ref="AE211:AE274" ca="1" si="389">IF($AB211=1,INDIRECT($A$200&amp;"R"&amp;ROW()-200&amp;"C"&amp;COLUMN(),0),"")</f>
        <v>Дисципліна з Г-каталога 03</v>
      </c>
      <c r="AF211" s="246">
        <f t="shared" ca="1" si="380"/>
        <v>4</v>
      </c>
      <c r="AG211" s="246">
        <f t="shared" ca="1" si="380"/>
        <v>2</v>
      </c>
      <c r="AH211" s="246">
        <f t="shared" ca="1" si="380"/>
        <v>0</v>
      </c>
      <c r="AI211" s="246">
        <f t="shared" ca="1" si="380"/>
        <v>1</v>
      </c>
      <c r="AJ211" s="246">
        <f t="shared" ca="1" si="380"/>
        <v>0</v>
      </c>
      <c r="AK211" s="246" t="str">
        <f t="shared" ca="1" si="380"/>
        <v>е.п.</v>
      </c>
      <c r="AL211" s="246">
        <f t="shared" ca="1" si="380"/>
        <v>0</v>
      </c>
      <c r="AM211" s="246">
        <f t="shared" ca="1" si="380"/>
        <v>0</v>
      </c>
      <c r="AN211">
        <f t="shared" ca="1" si="366"/>
        <v>0</v>
      </c>
      <c r="AO211">
        <f t="shared" ca="1" si="366"/>
        <v>0</v>
      </c>
      <c r="AP211">
        <f t="shared" ca="1" si="366"/>
        <v>0</v>
      </c>
      <c r="AQ211">
        <f t="shared" ca="1" si="366"/>
        <v>0</v>
      </c>
      <c r="AR211" s="247">
        <f t="shared" ca="1" si="381"/>
        <v>1</v>
      </c>
      <c r="AS211">
        <f t="shared" ca="1" si="382"/>
        <v>120</v>
      </c>
      <c r="AT211">
        <f t="shared" ca="1" si="383"/>
        <v>0</v>
      </c>
      <c r="AU211">
        <f t="shared" ca="1" si="368"/>
        <v>0</v>
      </c>
      <c r="AV211">
        <f t="shared" ca="1" si="368"/>
        <v>0</v>
      </c>
      <c r="AW211">
        <f t="shared" ca="1" si="368"/>
        <v>0</v>
      </c>
      <c r="AX211">
        <f t="shared" ca="1" si="368"/>
        <v>0</v>
      </c>
      <c r="BA211" t="str">
        <f t="shared" ca="1" si="384"/>
        <v>Дисципліна з Г-каталога 03</v>
      </c>
      <c r="BB211">
        <f t="shared" ref="BB211:BB274" ca="1" si="390">IF(AB211=1,IF(ISERROR(SEARCH("1"&amp;AK211,"1е.п.1е.у.")&gt;0),0,AA211),0)</f>
        <v>1</v>
      </c>
      <c r="BC211">
        <f t="shared" ref="BC211:BC274" ca="1" si="391">IF(BA211="","",COUNTIF($BA$210:$BA$289,BA211))</f>
        <v>1</v>
      </c>
      <c r="BD211" t="str">
        <f ca="1">IF(BA211="","",IF(COUNTIF(BA210:BA$210,BA211)&gt;0,VLOOKUP(BA211,BA210:BC$210,2,0)&amp;", "&amp;BB211,""))</f>
        <v/>
      </c>
      <c r="BE211">
        <f ca="1">IF($BA211="","",IF(COUNTIF($BA$210:$BA211,$BA211)=BE$209,$BB211,""))</f>
        <v>1</v>
      </c>
      <c r="BF211" t="str">
        <f ca="1">IF($BA211="","",IF(COUNTIF($BA$210:$BA211,$BA211)=BF$209,$BB211,""))</f>
        <v/>
      </c>
      <c r="BG211" t="str">
        <f ca="1">IF($BA211="","",IF(COUNTIF($BA$210:$BA211,$BA211)=BG$209,$BB211,""))</f>
        <v/>
      </c>
      <c r="BH211" t="str">
        <f ca="1">IF($BA211="","",IF(COUNTIF($BA$210:$BA211,$BA211)=BH$209,$BB211,""))</f>
        <v/>
      </c>
      <c r="BI211" t="str">
        <f ca="1">IF($BA211="","",IF(COUNTIF($BA$210:$BA211,$BA211)=BI$209,$BB211,""))</f>
        <v/>
      </c>
      <c r="BJ211" t="str">
        <f ca="1">IF($BA211="","",IF(COUNTIF($BA$210:$BA211,$BA211)=BJ$209,$BB211,""))</f>
        <v/>
      </c>
      <c r="BK211" t="str">
        <f ca="1">IF($BA211="","",IF(COUNTIF($BA$210:$BA211,$BA211)=BK$209,$BB211,""))</f>
        <v/>
      </c>
      <c r="BL211" t="str">
        <f ca="1">IF($BA211="","",IF(COUNTIF($BA$210:$BA211,$BA211)=BL$209,$BB211,""))</f>
        <v/>
      </c>
      <c r="BN211" t="s">
        <v>281</v>
      </c>
      <c r="BO211">
        <v>1</v>
      </c>
      <c r="BP211">
        <f t="shared" ca="1" si="385"/>
        <v>1</v>
      </c>
      <c r="BQ211">
        <f ca="1">IF(BN211="","",IF(COUNTIF(BN$210:BN210,BN211)&gt;0,VLOOKUP(BN211,BN$210:BQ210,4,1)&amp;", "&amp;BO211,BO211))</f>
        <v>1</v>
      </c>
    </row>
    <row r="212" spans="1:69" hidden="1" outlineLevel="1" x14ac:dyDescent="0.25">
      <c r="A212">
        <f t="shared" ca="1" si="363"/>
        <v>0</v>
      </c>
      <c r="B212" s="190">
        <f t="shared" ca="1" si="369"/>
        <v>6</v>
      </c>
      <c r="C212" s="190">
        <f t="shared" ca="1" si="370"/>
        <v>0</v>
      </c>
      <c r="D212" s="190">
        <f t="shared" ca="1" si="370"/>
        <v>6</v>
      </c>
      <c r="E212" s="190">
        <f t="shared" ca="1" si="370"/>
        <v>0</v>
      </c>
      <c r="F212" s="190">
        <f t="shared" ref="F212:F221" ca="1" si="392">MIN(1,MAX(0,COUNTIF(B212:E212,"&gt;0")))</f>
        <v>1</v>
      </c>
      <c r="G212" s="204">
        <f t="shared" ca="1" si="386"/>
        <v>12</v>
      </c>
      <c r="H212" s="227"/>
      <c r="I212" s="227"/>
      <c r="J212" s="227"/>
      <c r="K212" s="227"/>
      <c r="L212" s="227"/>
      <c r="M212" s="227">
        <f t="shared" ref="M212:M275" ca="1" si="393">$S212*AG212</f>
        <v>30</v>
      </c>
      <c r="N212" s="227">
        <f t="shared" ref="N212:N275" ca="1" si="394">$S212*AH212</f>
        <v>0</v>
      </c>
      <c r="O212" s="227">
        <f t="shared" ref="O212:O275" ca="1" si="395">$S212*AI212</f>
        <v>30</v>
      </c>
      <c r="P212" s="227">
        <f t="shared" ref="P212:P275" ca="1" si="396">$S212*AJ212</f>
        <v>0</v>
      </c>
      <c r="Q212" s="227"/>
      <c r="R212" s="227"/>
      <c r="S212" s="226">
        <f t="shared" ca="1" si="375"/>
        <v>15</v>
      </c>
      <c r="T212" s="225">
        <f t="shared" ca="1" si="387"/>
        <v>5</v>
      </c>
      <c r="U212" s="226">
        <f t="shared" ca="1" si="376"/>
        <v>150</v>
      </c>
      <c r="V212" s="221">
        <f t="shared" ref="V212:V221" ca="1" si="397">AF212*30*($AB212=1)</f>
        <v>150</v>
      </c>
      <c r="W212" s="190">
        <f t="shared" ca="1" si="377"/>
        <v>60</v>
      </c>
      <c r="X212" s="190">
        <f t="shared" ca="1" si="378"/>
        <v>90</v>
      </c>
      <c r="Y212" s="244">
        <f t="shared" ca="1" si="379"/>
        <v>0.39999999973333333</v>
      </c>
      <c r="Z212" s="191"/>
      <c r="AA212" s="246">
        <f t="shared" ca="1" si="366"/>
        <v>1</v>
      </c>
      <c r="AB212" s="246">
        <f t="shared" ca="1" si="366"/>
        <v>1</v>
      </c>
      <c r="AC212" s="246" t="str">
        <f t="shared" ca="1" si="388"/>
        <v>ОК  /  НОРМАТИВНА ЧАСТИНА</v>
      </c>
      <c r="AD212" s="246" t="str">
        <f t="shared" ca="1" si="380"/>
        <v>ПМ</v>
      </c>
      <c r="AE212" s="246" t="str">
        <f t="shared" ca="1" si="389"/>
        <v>Мікропроцесорні системи керування технологічними процесами</v>
      </c>
      <c r="AF212" s="246">
        <f t="shared" ca="1" si="380"/>
        <v>5</v>
      </c>
      <c r="AG212" s="246">
        <f t="shared" ca="1" si="380"/>
        <v>2</v>
      </c>
      <c r="AH212" s="246">
        <f t="shared" ca="1" si="380"/>
        <v>0</v>
      </c>
      <c r="AI212" s="246">
        <f t="shared" ca="1" si="380"/>
        <v>2</v>
      </c>
      <c r="AJ212" s="246">
        <f t="shared" ca="1" si="380"/>
        <v>0</v>
      </c>
      <c r="AK212" s="246" t="str">
        <f t="shared" ca="1" si="380"/>
        <v>е.п.</v>
      </c>
      <c r="AL212" s="246">
        <f t="shared" ca="1" si="380"/>
        <v>0</v>
      </c>
      <c r="AM212" s="246">
        <f t="shared" ca="1" si="380"/>
        <v>0</v>
      </c>
      <c r="AN212">
        <f t="shared" ca="1" si="366"/>
        <v>0</v>
      </c>
      <c r="AO212">
        <f t="shared" ca="1" si="366"/>
        <v>0</v>
      </c>
      <c r="AP212">
        <f t="shared" ca="1" si="366"/>
        <v>0</v>
      </c>
      <c r="AQ212">
        <f t="shared" ca="1" si="366"/>
        <v>0</v>
      </c>
      <c r="AR212" s="247">
        <f ca="1">IF(AB212=1,IF(ISERROR(SEARCH("1"&amp;AK212,"1е.п.1е.у.1д.з.1КР1КП")&gt;0),0,1),0)</f>
        <v>1</v>
      </c>
      <c r="AS212">
        <f t="shared" ca="1" si="382"/>
        <v>0</v>
      </c>
      <c r="AT212">
        <f t="shared" ca="1" si="383"/>
        <v>150</v>
      </c>
      <c r="AU212">
        <f t="shared" ca="1" si="368"/>
        <v>0</v>
      </c>
      <c r="AV212">
        <f t="shared" ca="1" si="368"/>
        <v>0</v>
      </c>
      <c r="AW212">
        <f t="shared" ca="1" si="368"/>
        <v>0</v>
      </c>
      <c r="AX212">
        <f t="shared" ca="1" si="368"/>
        <v>0</v>
      </c>
      <c r="BA212" t="str">
        <f t="shared" ca="1" si="384"/>
        <v>Мікропроцесорні системи керування технологічними процесами</v>
      </c>
      <c r="BB212">
        <f t="shared" ca="1" si="390"/>
        <v>1</v>
      </c>
      <c r="BC212">
        <f t="shared" ca="1" si="391"/>
        <v>1</v>
      </c>
      <c r="BD212" t="str">
        <f ca="1">IF(BA212="","",IF(COUNTIF(BA$210:BA211,BA212)&gt;0,VLOOKUP(BA212,BA$210:BC211,2,0)&amp;", "&amp;BB212,""))</f>
        <v/>
      </c>
      <c r="BE212">
        <f ca="1">IF($BA212="","",IF(COUNTIF($BA$210:$BA212,$BA212)=BE$209,$BB212,""))</f>
        <v>1</v>
      </c>
      <c r="BN212" t="str">
        <f t="shared" ref="BN212:BN243" ca="1" si="398">IF(BO212,$AE212,"")</f>
        <v/>
      </c>
      <c r="BO212">
        <f t="shared" ref="BO212:BO243" ca="1" si="399">IF(AB212=1,IF(ISERROR(SEARCH("1"&amp;AK212,"1д.з.1з.")&gt;0),0,AA212),0)</f>
        <v>0</v>
      </c>
      <c r="BP212" t="str">
        <f t="shared" ca="1" si="385"/>
        <v/>
      </c>
      <c r="BQ212" t="str">
        <f ca="1">IF(BN212="","",IF(COUNTIF(BN$210:BN211,BN212)&gt;0,VLOOKUP(BN212,BN$210:BQ211,4,1)&amp;", "&amp;BO212,BO212))</f>
        <v/>
      </c>
    </row>
    <row r="213" spans="1:69" hidden="1" outlineLevel="1" x14ac:dyDescent="0.25">
      <c r="A213">
        <f t="shared" ca="1" si="363"/>
        <v>0</v>
      </c>
      <c r="B213" s="190">
        <f t="shared" ca="1" si="369"/>
        <v>6</v>
      </c>
      <c r="C213" s="190">
        <f t="shared" ca="1" si="370"/>
        <v>0</v>
      </c>
      <c r="D213" s="190">
        <f t="shared" ca="1" si="370"/>
        <v>2</v>
      </c>
      <c r="E213" s="190">
        <f t="shared" ca="1" si="370"/>
        <v>0</v>
      </c>
      <c r="F213" s="190">
        <f t="shared" ca="1" si="392"/>
        <v>1</v>
      </c>
      <c r="G213" s="204">
        <f t="shared" ca="1" si="386"/>
        <v>8</v>
      </c>
      <c r="H213" s="227"/>
      <c r="I213" s="227"/>
      <c r="J213" s="227"/>
      <c r="K213" s="227"/>
      <c r="L213" s="227"/>
      <c r="M213" s="227">
        <f t="shared" ca="1" si="393"/>
        <v>30</v>
      </c>
      <c r="N213" s="227">
        <f t="shared" ca="1" si="394"/>
        <v>0</v>
      </c>
      <c r="O213" s="227">
        <f t="shared" ca="1" si="395"/>
        <v>15</v>
      </c>
      <c r="P213" s="227">
        <f t="shared" ca="1" si="396"/>
        <v>0</v>
      </c>
      <c r="Q213" s="227"/>
      <c r="R213" s="227"/>
      <c r="S213" s="226">
        <f t="shared" ca="1" si="375"/>
        <v>15</v>
      </c>
      <c r="T213" s="225">
        <f t="shared" ca="1" si="387"/>
        <v>4.5</v>
      </c>
      <c r="U213" s="226">
        <f t="shared" ca="1" si="376"/>
        <v>135</v>
      </c>
      <c r="V213" s="221">
        <f t="shared" ca="1" si="397"/>
        <v>135</v>
      </c>
      <c r="W213" s="190">
        <f t="shared" ca="1" si="377"/>
        <v>45</v>
      </c>
      <c r="X213" s="190">
        <f t="shared" ca="1" si="378"/>
        <v>90</v>
      </c>
      <c r="Y213" s="244">
        <f t="shared" ca="1" si="379"/>
        <v>0.33333333308641977</v>
      </c>
      <c r="Z213" s="191"/>
      <c r="AA213" s="246">
        <f t="shared" ca="1" si="366"/>
        <v>1</v>
      </c>
      <c r="AB213" s="246">
        <f t="shared" ca="1" si="366"/>
        <v>1</v>
      </c>
      <c r="AC213" s="246" t="str">
        <f t="shared" ca="1" si="388"/>
        <v>ОК  /  НОРМАТИВНА ЧАСТИНА</v>
      </c>
      <c r="AD213" s="246" t="str">
        <f t="shared" ca="1" si="380"/>
        <v>ФКОВС</v>
      </c>
      <c r="AE213" s="246" t="str">
        <f t="shared" ca="1" si="389"/>
        <v>Мікроелектромеханіка</v>
      </c>
      <c r="AF213" s="246">
        <f t="shared" ca="1" si="380"/>
        <v>4.5</v>
      </c>
      <c r="AG213" s="246">
        <f t="shared" ca="1" si="380"/>
        <v>2</v>
      </c>
      <c r="AH213" s="246">
        <f t="shared" ca="1" si="380"/>
        <v>0</v>
      </c>
      <c r="AI213" s="246">
        <f t="shared" ca="1" si="380"/>
        <v>1</v>
      </c>
      <c r="AJ213" s="246">
        <f t="shared" ca="1" si="380"/>
        <v>0</v>
      </c>
      <c r="AK213" s="246" t="str">
        <f t="shared" ca="1" si="380"/>
        <v>з.</v>
      </c>
      <c r="AL213" s="246">
        <f t="shared" ca="1" si="380"/>
        <v>0</v>
      </c>
      <c r="AM213" s="246">
        <f t="shared" ca="1" si="380"/>
        <v>0</v>
      </c>
      <c r="AN213">
        <f t="shared" ca="1" si="366"/>
        <v>0</v>
      </c>
      <c r="AO213">
        <f t="shared" ca="1" si="366"/>
        <v>0</v>
      </c>
      <c r="AP213">
        <f t="shared" ca="1" si="366"/>
        <v>0</v>
      </c>
      <c r="AQ213">
        <f t="shared" ca="1" si="366"/>
        <v>0</v>
      </c>
      <c r="AR213" s="247">
        <f t="shared" ref="AR213:AR276" ca="1" si="400">IF(AB213=1,IF(ISERROR(SEARCH("1"&amp;AK213,"1е.п.1е.у.1д.з.1КР1КП")&gt;0),0,1),0)</f>
        <v>0</v>
      </c>
      <c r="AS213">
        <f t="shared" ca="1" si="382"/>
        <v>0</v>
      </c>
      <c r="AT213">
        <f t="shared" ca="1" si="383"/>
        <v>135</v>
      </c>
      <c r="AU213">
        <f t="shared" ca="1" si="368"/>
        <v>0</v>
      </c>
      <c r="AV213">
        <f t="shared" ca="1" si="368"/>
        <v>0</v>
      </c>
      <c r="AW213">
        <f t="shared" ca="1" si="368"/>
        <v>0</v>
      </c>
      <c r="AX213">
        <f t="shared" ca="1" si="368"/>
        <v>0</v>
      </c>
      <c r="BA213" t="str">
        <f t="shared" ca="1" si="384"/>
        <v/>
      </c>
      <c r="BB213">
        <f t="shared" ca="1" si="390"/>
        <v>0</v>
      </c>
      <c r="BC213" t="str">
        <f t="shared" ca="1" si="391"/>
        <v/>
      </c>
      <c r="BD213" t="str">
        <f ca="1">IF(BA213="","",IF(COUNTIF(BA$210:BA212,BA213)&gt;0,VLOOKUP(BA213,BA$210:BC212,2,0)&amp;", "&amp;BB213,""))</f>
        <v/>
      </c>
      <c r="BN213" t="str">
        <f t="shared" ca="1" si="398"/>
        <v>Мікроелектромеханіка</v>
      </c>
      <c r="BO213">
        <f t="shared" ca="1" si="399"/>
        <v>1</v>
      </c>
      <c r="BP213">
        <f t="shared" ca="1" si="385"/>
        <v>1</v>
      </c>
      <c r="BQ213">
        <f ca="1">IF(BN213="","",IF(COUNTIF(BN$210:BN212,BN213)&gt;0,VLOOKUP(BN213,BN$210:BQ212,4,1)&amp;", "&amp;BO213,BO213))</f>
        <v>1</v>
      </c>
    </row>
    <row r="214" spans="1:69" hidden="1" outlineLevel="1" x14ac:dyDescent="0.25">
      <c r="A214">
        <f t="shared" ca="1" si="363"/>
        <v>0</v>
      </c>
      <c r="B214" s="190">
        <f t="shared" ca="1" si="369"/>
        <v>4</v>
      </c>
      <c r="C214" s="190">
        <f t="shared" ca="1" si="370"/>
        <v>0</v>
      </c>
      <c r="D214" s="190">
        <f t="shared" ca="1" si="370"/>
        <v>6</v>
      </c>
      <c r="E214" s="190">
        <f t="shared" ca="1" si="370"/>
        <v>0</v>
      </c>
      <c r="F214" s="190">
        <f t="shared" ca="1" si="392"/>
        <v>1</v>
      </c>
      <c r="G214" s="204">
        <f t="shared" ca="1" si="386"/>
        <v>10</v>
      </c>
      <c r="H214" s="227"/>
      <c r="I214" s="227"/>
      <c r="J214" s="227"/>
      <c r="K214" s="227"/>
      <c r="L214" s="227"/>
      <c r="M214" s="227">
        <f t="shared" ca="1" si="393"/>
        <v>15</v>
      </c>
      <c r="N214" s="227">
        <f t="shared" ca="1" si="394"/>
        <v>0</v>
      </c>
      <c r="O214" s="227">
        <f t="shared" ca="1" si="395"/>
        <v>30</v>
      </c>
      <c r="P214" s="227">
        <f t="shared" ca="1" si="396"/>
        <v>0</v>
      </c>
      <c r="Q214" s="227"/>
      <c r="R214" s="227"/>
      <c r="S214" s="226">
        <f t="shared" ca="1" si="375"/>
        <v>15</v>
      </c>
      <c r="T214" s="225">
        <f t="shared" ca="1" si="387"/>
        <v>5.5</v>
      </c>
      <c r="U214" s="226">
        <f t="shared" ca="1" si="376"/>
        <v>165</v>
      </c>
      <c r="V214" s="221">
        <f t="shared" ca="1" si="397"/>
        <v>120</v>
      </c>
      <c r="W214" s="190">
        <f t="shared" ca="1" si="377"/>
        <v>45</v>
      </c>
      <c r="X214" s="190">
        <f t="shared" ca="1" si="378"/>
        <v>75</v>
      </c>
      <c r="Y214" s="244">
        <f t="shared" ca="1" si="379"/>
        <v>0.37499999968750003</v>
      </c>
      <c r="Z214" s="191"/>
      <c r="AA214" s="246">
        <f t="shared" ca="1" si="366"/>
        <v>1</v>
      </c>
      <c r="AB214" s="246">
        <f t="shared" ca="1" si="366"/>
        <v>1</v>
      </c>
      <c r="AC214" s="246" t="str">
        <f t="shared" ca="1" si="388"/>
        <v>ОК  /  НОРМАТИВНА ЧАСТИНА</v>
      </c>
      <c r="AD214" s="246" t="str">
        <f t="shared" ca="1" si="380"/>
        <v>ІТЕЗ</v>
      </c>
      <c r="AE214" s="246" t="str">
        <f t="shared" ca="1" si="389"/>
        <v>Сучасні інформаційні технології в проєктуванні та виробництві РЕЗ</v>
      </c>
      <c r="AF214" s="246">
        <f t="shared" ca="1" si="380"/>
        <v>4</v>
      </c>
      <c r="AG214" s="246">
        <f t="shared" ca="1" si="380"/>
        <v>1</v>
      </c>
      <c r="AH214" s="246">
        <f t="shared" ca="1" si="380"/>
        <v>0</v>
      </c>
      <c r="AI214" s="246">
        <f t="shared" ca="1" si="380"/>
        <v>2</v>
      </c>
      <c r="AJ214" s="246">
        <f t="shared" ca="1" si="380"/>
        <v>0</v>
      </c>
      <c r="AK214" s="246" t="str">
        <f t="shared" ca="1" si="380"/>
        <v>з.</v>
      </c>
      <c r="AL214" s="246">
        <f t="shared" ca="1" si="380"/>
        <v>0</v>
      </c>
      <c r="AM214" s="246">
        <f t="shared" ca="1" si="380"/>
        <v>0</v>
      </c>
      <c r="AN214">
        <f t="shared" ca="1" si="366"/>
        <v>0</v>
      </c>
      <c r="AO214">
        <f t="shared" ca="1" si="366"/>
        <v>0</v>
      </c>
      <c r="AP214">
        <f t="shared" ca="1" si="366"/>
        <v>0</v>
      </c>
      <c r="AQ214">
        <f t="shared" ca="1" si="366"/>
        <v>0</v>
      </c>
      <c r="AR214" s="247">
        <f t="shared" ca="1" si="400"/>
        <v>0</v>
      </c>
      <c r="AS214">
        <f t="shared" ca="1" si="382"/>
        <v>0</v>
      </c>
      <c r="AT214">
        <f t="shared" ca="1" si="383"/>
        <v>120</v>
      </c>
      <c r="AU214">
        <f t="shared" ca="1" si="368"/>
        <v>0</v>
      </c>
      <c r="AV214">
        <f t="shared" ca="1" si="368"/>
        <v>0</v>
      </c>
      <c r="AW214">
        <f t="shared" ca="1" si="368"/>
        <v>0</v>
      </c>
      <c r="AX214">
        <f t="shared" ca="1" si="368"/>
        <v>0</v>
      </c>
      <c r="BA214" t="str">
        <f t="shared" ca="1" si="384"/>
        <v/>
      </c>
      <c r="BB214">
        <f t="shared" ca="1" si="390"/>
        <v>0</v>
      </c>
      <c r="BC214" t="str">
        <f t="shared" ca="1" si="391"/>
        <v/>
      </c>
      <c r="BD214" t="str">
        <f ca="1">IF(BA214="","",IF(COUNTIF(BA$210:BA213,BA214)&gt;0,VLOOKUP(BA214,BA$210:BC213,2,0)&amp;", "&amp;BB214,""))</f>
        <v/>
      </c>
      <c r="BN214" t="str">
        <f t="shared" ca="1" si="398"/>
        <v>Сучасні інформаційні технології в проєктуванні та виробництві РЕЗ</v>
      </c>
      <c r="BO214">
        <f t="shared" ca="1" si="399"/>
        <v>1</v>
      </c>
      <c r="BP214">
        <f t="shared" ca="1" si="385"/>
        <v>1</v>
      </c>
      <c r="BQ214">
        <f ca="1">IF(BN214="","",IF(COUNTIF(BN$210:BN213,BN214)&gt;0,VLOOKUP(BN214,BN$210:BQ213,4,1)&amp;", "&amp;BO214,BO214))</f>
        <v>1</v>
      </c>
    </row>
    <row r="215" spans="1:69" hidden="1" outlineLevel="1" x14ac:dyDescent="0.25">
      <c r="A215">
        <f t="shared" ca="1" si="363"/>
        <v>0</v>
      </c>
      <c r="B215" s="190">
        <f t="shared" ca="1" si="369"/>
        <v>0</v>
      </c>
      <c r="C215" s="190">
        <f t="shared" ca="1" si="370"/>
        <v>0</v>
      </c>
      <c r="D215" s="190">
        <f t="shared" ca="1" si="370"/>
        <v>0</v>
      </c>
      <c r="E215" s="190">
        <f t="shared" ca="1" si="370"/>
        <v>0</v>
      </c>
      <c r="F215" s="190">
        <f t="shared" ca="1" si="392"/>
        <v>0</v>
      </c>
      <c r="G215" s="204">
        <f t="shared" ca="1" si="386"/>
        <v>0</v>
      </c>
      <c r="H215" s="227"/>
      <c r="I215" s="227"/>
      <c r="J215" s="227"/>
      <c r="K215" s="227"/>
      <c r="L215" s="227"/>
      <c r="M215" s="227">
        <f t="shared" ca="1" si="393"/>
        <v>0</v>
      </c>
      <c r="N215" s="227">
        <f t="shared" ca="1" si="394"/>
        <v>0</v>
      </c>
      <c r="O215" s="227">
        <f t="shared" ca="1" si="395"/>
        <v>0</v>
      </c>
      <c r="P215" s="227">
        <f t="shared" ca="1" si="396"/>
        <v>0</v>
      </c>
      <c r="Q215" s="227"/>
      <c r="R215" s="227"/>
      <c r="S215" s="226">
        <f t="shared" ca="1" si="375"/>
        <v>15</v>
      </c>
      <c r="T215" s="225">
        <f t="shared" ca="1" si="387"/>
        <v>5.5</v>
      </c>
      <c r="U215" s="226">
        <f t="shared" ca="1" si="376"/>
        <v>165</v>
      </c>
      <c r="V215" s="221">
        <f t="shared" ca="1" si="397"/>
        <v>45</v>
      </c>
      <c r="W215" s="190">
        <f t="shared" ca="1" si="377"/>
        <v>0</v>
      </c>
      <c r="X215" s="190">
        <f t="shared" ca="1" si="378"/>
        <v>45</v>
      </c>
      <c r="Y215" s="244">
        <f t="shared" ca="1" si="379"/>
        <v>0</v>
      </c>
      <c r="Z215" s="191"/>
      <c r="AA215" s="246">
        <f t="shared" ca="1" si="366"/>
        <v>1</v>
      </c>
      <c r="AB215" s="246">
        <f t="shared" ca="1" si="366"/>
        <v>1</v>
      </c>
      <c r="AC215" s="246" t="str">
        <f t="shared" ca="1" si="388"/>
        <v>ОК  /  НОРМАТИВНА ЧАСТИНА</v>
      </c>
      <c r="AD215" s="246" t="str">
        <f t="shared" ca="1" si="380"/>
        <v>ІТЕЗ</v>
      </c>
      <c r="AE215" s="246" t="str">
        <f t="shared" ca="1" si="389"/>
        <v>Сучасні інформаційні технології в проєктуванні та виробництві РЕЗ</v>
      </c>
      <c r="AF215" s="246">
        <f t="shared" ca="1" si="380"/>
        <v>1.5</v>
      </c>
      <c r="AG215" s="246">
        <f t="shared" ca="1" si="380"/>
        <v>0</v>
      </c>
      <c r="AH215" s="246">
        <f t="shared" ca="1" si="380"/>
        <v>0</v>
      </c>
      <c r="AI215" s="246">
        <f t="shared" ca="1" si="380"/>
        <v>0</v>
      </c>
      <c r="AJ215" s="246">
        <f t="shared" ca="1" si="380"/>
        <v>0</v>
      </c>
      <c r="AK215" s="246" t="str">
        <f t="shared" ca="1" si="380"/>
        <v>КП</v>
      </c>
      <c r="AL215" s="246">
        <f t="shared" ca="1" si="380"/>
        <v>0</v>
      </c>
      <c r="AM215" s="246">
        <f t="shared" ca="1" si="380"/>
        <v>0</v>
      </c>
      <c r="AN215">
        <f t="shared" ca="1" si="366"/>
        <v>0</v>
      </c>
      <c r="AO215">
        <f t="shared" ca="1" si="366"/>
        <v>0</v>
      </c>
      <c r="AP215">
        <f t="shared" ca="1" si="366"/>
        <v>0</v>
      </c>
      <c r="AQ215">
        <f t="shared" ca="1" si="366"/>
        <v>0</v>
      </c>
      <c r="AR215" s="247">
        <f t="shared" ca="1" si="400"/>
        <v>1</v>
      </c>
      <c r="AS215">
        <f t="shared" ca="1" si="382"/>
        <v>0</v>
      </c>
      <c r="AT215">
        <f t="shared" ca="1" si="383"/>
        <v>45</v>
      </c>
      <c r="AU215">
        <f t="shared" ca="1" si="368"/>
        <v>0</v>
      </c>
      <c r="AV215">
        <f t="shared" ca="1" si="368"/>
        <v>0</v>
      </c>
      <c r="AW215">
        <f t="shared" ca="1" si="368"/>
        <v>0</v>
      </c>
      <c r="AX215">
        <f t="shared" ca="1" si="368"/>
        <v>0</v>
      </c>
      <c r="BA215" t="str">
        <f t="shared" ca="1" si="384"/>
        <v/>
      </c>
      <c r="BB215">
        <f t="shared" ca="1" si="390"/>
        <v>0</v>
      </c>
      <c r="BC215" t="str">
        <f t="shared" ca="1" si="391"/>
        <v/>
      </c>
      <c r="BD215" t="str">
        <f ca="1">IF(BA215="","",IF(COUNTIF(BA$210:BA214,BA215)&gt;0,VLOOKUP(BA215,BA$210:BC214,2,0)&amp;", "&amp;BB215,""))</f>
        <v/>
      </c>
      <c r="BN215" t="str">
        <f t="shared" ca="1" si="398"/>
        <v/>
      </c>
      <c r="BO215">
        <f t="shared" ca="1" si="399"/>
        <v>0</v>
      </c>
      <c r="BP215" t="str">
        <f t="shared" ca="1" si="385"/>
        <v/>
      </c>
      <c r="BQ215" t="str">
        <f ca="1">IF(BN215="","",IF(COUNTIF(BN$210:BN214,BN215)&gt;0,VLOOKUP(BN215,BN$210:BQ214,4,1)&amp;", "&amp;BO215,BO215))</f>
        <v/>
      </c>
    </row>
    <row r="216" spans="1:69" hidden="1" outlineLevel="1" x14ac:dyDescent="0.25">
      <c r="A216">
        <f t="shared" ca="1" si="363"/>
        <v>0</v>
      </c>
      <c r="B216" s="190">
        <f t="shared" ca="1" si="369"/>
        <v>4</v>
      </c>
      <c r="C216" s="190">
        <f t="shared" ca="1" si="370"/>
        <v>2</v>
      </c>
      <c r="D216" s="190">
        <f t="shared" ca="1" si="370"/>
        <v>0</v>
      </c>
      <c r="E216" s="190">
        <f t="shared" ca="1" si="370"/>
        <v>0</v>
      </c>
      <c r="F216" s="190">
        <f t="shared" ca="1" si="392"/>
        <v>1</v>
      </c>
      <c r="G216" s="204">
        <f t="shared" ca="1" si="386"/>
        <v>6</v>
      </c>
      <c r="H216" s="227"/>
      <c r="I216" s="227"/>
      <c r="J216" s="227"/>
      <c r="K216" s="227"/>
      <c r="L216" s="227"/>
      <c r="M216" s="227">
        <f t="shared" ca="1" si="393"/>
        <v>15</v>
      </c>
      <c r="N216" s="227">
        <f t="shared" ca="1" si="394"/>
        <v>15</v>
      </c>
      <c r="O216" s="227">
        <f t="shared" ca="1" si="395"/>
        <v>0</v>
      </c>
      <c r="P216" s="227">
        <f t="shared" ca="1" si="396"/>
        <v>0</v>
      </c>
      <c r="Q216" s="227"/>
      <c r="R216" s="227"/>
      <c r="S216" s="226">
        <f t="shared" ca="1" si="375"/>
        <v>15</v>
      </c>
      <c r="T216" s="225">
        <f t="shared" ca="1" si="387"/>
        <v>3</v>
      </c>
      <c r="U216" s="226">
        <f t="shared" ca="1" si="376"/>
        <v>90</v>
      </c>
      <c r="V216" s="221">
        <f t="shared" ca="1" si="397"/>
        <v>90</v>
      </c>
      <c r="W216" s="190">
        <f t="shared" ca="1" si="377"/>
        <v>30</v>
      </c>
      <c r="X216" s="190">
        <f t="shared" ca="1" si="378"/>
        <v>60</v>
      </c>
      <c r="Y216" s="244">
        <f t="shared" ca="1" si="379"/>
        <v>0.33333333296296297</v>
      </c>
      <c r="Z216" s="191"/>
      <c r="AA216" s="246">
        <f t="shared" ca="1" si="366"/>
        <v>1</v>
      </c>
      <c r="AB216" s="246">
        <f t="shared" ca="1" si="366"/>
        <v>1</v>
      </c>
      <c r="AC216" s="246" t="str">
        <f t="shared" ca="1" si="388"/>
        <v>ОК  /  НОРМАТИВНА ЧАСТИНА</v>
      </c>
      <c r="AD216" s="246" t="str">
        <f t="shared" ca="1" si="380"/>
        <v>ПТБД</v>
      </c>
      <c r="AE216" s="246" t="str">
        <f t="shared" ca="1" si="389"/>
        <v>Організація, планування та управління промисловим виробництвом / Менеджмент підприємств радіоелектронної промисловості / Маркетинг підприємств радіоелектронної промисловості</v>
      </c>
      <c r="AF216" s="246">
        <f t="shared" ca="1" si="380"/>
        <v>3</v>
      </c>
      <c r="AG216" s="246">
        <f t="shared" ca="1" si="380"/>
        <v>1</v>
      </c>
      <c r="AH216" s="246">
        <f t="shared" ca="1" si="380"/>
        <v>1</v>
      </c>
      <c r="AI216" s="246">
        <f t="shared" ca="1" si="380"/>
        <v>0</v>
      </c>
      <c r="AJ216" s="246">
        <f t="shared" ca="1" si="380"/>
        <v>0</v>
      </c>
      <c r="AK216" s="246" t="str">
        <f t="shared" ca="1" si="380"/>
        <v>з.</v>
      </c>
      <c r="AL216" s="246">
        <f t="shared" ca="1" si="380"/>
        <v>0</v>
      </c>
      <c r="AM216" s="246">
        <f t="shared" ca="1" si="380"/>
        <v>0</v>
      </c>
      <c r="AN216">
        <f t="shared" ca="1" si="366"/>
        <v>0</v>
      </c>
      <c r="AO216">
        <f t="shared" ca="1" si="366"/>
        <v>0</v>
      </c>
      <c r="AP216">
        <f t="shared" ca="1" si="366"/>
        <v>0</v>
      </c>
      <c r="AQ216">
        <f t="shared" ca="1" si="366"/>
        <v>0</v>
      </c>
      <c r="AR216" s="247">
        <f t="shared" ca="1" si="400"/>
        <v>0</v>
      </c>
      <c r="AS216">
        <f t="shared" ca="1" si="382"/>
        <v>0</v>
      </c>
      <c r="AT216">
        <f t="shared" ca="1" si="383"/>
        <v>90</v>
      </c>
      <c r="AU216">
        <f t="shared" ca="1" si="368"/>
        <v>0</v>
      </c>
      <c r="AV216">
        <f t="shared" ca="1" si="368"/>
        <v>0</v>
      </c>
      <c r="AW216">
        <f t="shared" ca="1" si="368"/>
        <v>0</v>
      </c>
      <c r="AX216">
        <f t="shared" ca="1" si="368"/>
        <v>0</v>
      </c>
      <c r="BA216" t="str">
        <f t="shared" ca="1" si="384"/>
        <v/>
      </c>
      <c r="BB216">
        <f t="shared" ca="1" si="390"/>
        <v>0</v>
      </c>
      <c r="BC216" t="str">
        <f t="shared" ca="1" si="391"/>
        <v/>
      </c>
      <c r="BD216" t="str">
        <f ca="1">IF(BA216="","",IF(COUNTIF(BA$210:BA215,BA216)&gt;0,VLOOKUP(BA216,BA$210:BC215,2,0)&amp;", "&amp;BB216,""))</f>
        <v/>
      </c>
      <c r="BN216" t="str">
        <f t="shared" ca="1" si="398"/>
        <v>Організація, планування та управління промисловим виробництвом / Менеджмент підприємств радіоелектронної промисловості / Маркетинг підприємств радіоелектронної промисловості</v>
      </c>
      <c r="BO216">
        <f t="shared" ca="1" si="399"/>
        <v>1</v>
      </c>
      <c r="BP216">
        <f t="shared" ca="1" si="385"/>
        <v>1</v>
      </c>
      <c r="BQ216">
        <f ca="1">IF(BN216="","",IF(COUNTIF(BN$210:BN215,BN216)&gt;0,VLOOKUP(BN216,BN$210:BQ215,4,1)&amp;", "&amp;BO216,BO216))</f>
        <v>1</v>
      </c>
    </row>
    <row r="217" spans="1:69" hidden="1" outlineLevel="1" x14ac:dyDescent="0.25">
      <c r="A217">
        <f t="shared" ca="1" si="363"/>
        <v>0</v>
      </c>
      <c r="B217" s="190">
        <f t="shared" ca="1" si="369"/>
        <v>6</v>
      </c>
      <c r="C217" s="190">
        <f t="shared" ca="1" si="370"/>
        <v>0</v>
      </c>
      <c r="D217" s="190">
        <f t="shared" ca="1" si="370"/>
        <v>6</v>
      </c>
      <c r="E217" s="190">
        <f t="shared" ca="1" si="370"/>
        <v>0</v>
      </c>
      <c r="F217" s="190">
        <f t="shared" ca="1" si="392"/>
        <v>1</v>
      </c>
      <c r="G217" s="204">
        <f t="shared" ca="1" si="386"/>
        <v>12</v>
      </c>
      <c r="H217" s="227"/>
      <c r="I217" s="227"/>
      <c r="J217" s="227"/>
      <c r="K217" s="227"/>
      <c r="L217" s="227"/>
      <c r="M217" s="227">
        <f t="shared" ca="1" si="393"/>
        <v>30</v>
      </c>
      <c r="N217" s="227">
        <f t="shared" ca="1" si="394"/>
        <v>0</v>
      </c>
      <c r="O217" s="227">
        <f t="shared" ca="1" si="395"/>
        <v>30</v>
      </c>
      <c r="P217" s="227">
        <f t="shared" ca="1" si="396"/>
        <v>0</v>
      </c>
      <c r="Q217" s="227"/>
      <c r="R217" s="227"/>
      <c r="S217" s="226">
        <f t="shared" ca="1" si="375"/>
        <v>15</v>
      </c>
      <c r="T217" s="225">
        <f t="shared" ca="1" si="387"/>
        <v>4</v>
      </c>
      <c r="U217" s="226">
        <f t="shared" ca="1" si="376"/>
        <v>120</v>
      </c>
      <c r="V217" s="221">
        <f t="shared" ca="1" si="397"/>
        <v>120</v>
      </c>
      <c r="W217" s="190">
        <f t="shared" ca="1" si="377"/>
        <v>60</v>
      </c>
      <c r="X217" s="190">
        <f t="shared" ca="1" si="378"/>
        <v>60</v>
      </c>
      <c r="Y217" s="244">
        <f t="shared" ca="1" si="379"/>
        <v>0.49999999958333335</v>
      </c>
      <c r="Z217" s="191"/>
      <c r="AA217" s="246">
        <f t="shared" ca="1" si="366"/>
        <v>1</v>
      </c>
      <c r="AB217" s="246">
        <f t="shared" ca="1" si="366"/>
        <v>1</v>
      </c>
      <c r="AC217" s="246" t="str">
        <f t="shared" ca="1" si="388"/>
        <v>ВК  /  ВИБІРКОВА ЧАСТИНА</v>
      </c>
      <c r="AD217" s="246">
        <f t="shared" ca="1" si="380"/>
        <v>0</v>
      </c>
      <c r="AE217" s="246" t="str">
        <f t="shared" ca="1" si="389"/>
        <v>Дисципліна з Г-каталога 01</v>
      </c>
      <c r="AF217" s="246">
        <f t="shared" ca="1" si="380"/>
        <v>4</v>
      </c>
      <c r="AG217" s="246">
        <f t="shared" ca="1" si="380"/>
        <v>2</v>
      </c>
      <c r="AH217" s="246">
        <f t="shared" ca="1" si="380"/>
        <v>0</v>
      </c>
      <c r="AI217" s="246">
        <f t="shared" ca="1" si="380"/>
        <v>2</v>
      </c>
      <c r="AJ217" s="246">
        <f t="shared" ca="1" si="380"/>
        <v>0</v>
      </c>
      <c r="AK217" s="246" t="str">
        <f t="shared" ca="1" si="380"/>
        <v>е.п.</v>
      </c>
      <c r="AL217" s="246">
        <f t="shared" ca="1" si="380"/>
        <v>0</v>
      </c>
      <c r="AM217" s="246">
        <f t="shared" ca="1" si="380"/>
        <v>0</v>
      </c>
      <c r="AN217">
        <f t="shared" ca="1" si="366"/>
        <v>0</v>
      </c>
      <c r="AO217">
        <f t="shared" ca="1" si="366"/>
        <v>0</v>
      </c>
      <c r="AP217">
        <f t="shared" ca="1" si="366"/>
        <v>0</v>
      </c>
      <c r="AQ217">
        <f t="shared" ca="1" si="366"/>
        <v>0</v>
      </c>
      <c r="AR217" s="247">
        <f t="shared" ca="1" si="400"/>
        <v>1</v>
      </c>
      <c r="AS217">
        <f t="shared" ca="1" si="382"/>
        <v>120</v>
      </c>
      <c r="AT217">
        <f t="shared" ca="1" si="383"/>
        <v>0</v>
      </c>
      <c r="AU217">
        <f t="shared" ca="1" si="368"/>
        <v>0</v>
      </c>
      <c r="AV217">
        <f t="shared" ca="1" si="368"/>
        <v>0</v>
      </c>
      <c r="AW217">
        <f t="shared" ca="1" si="368"/>
        <v>0</v>
      </c>
      <c r="AX217">
        <f t="shared" ca="1" si="368"/>
        <v>0</v>
      </c>
      <c r="BA217" t="str">
        <f t="shared" ca="1" si="384"/>
        <v>Дисципліна з Г-каталога 01</v>
      </c>
      <c r="BB217">
        <f t="shared" ca="1" si="390"/>
        <v>1</v>
      </c>
      <c r="BC217">
        <f t="shared" ca="1" si="391"/>
        <v>1</v>
      </c>
      <c r="BD217" t="str">
        <f ca="1">IF(BA217="","",IF(COUNTIF(BA$210:BA216,BA217)&gt;0,VLOOKUP(BA217,BA$210:BC216,2,0)&amp;", "&amp;BB217,""))</f>
        <v/>
      </c>
      <c r="BN217" t="str">
        <f t="shared" ca="1" si="398"/>
        <v/>
      </c>
      <c r="BO217">
        <f t="shared" ca="1" si="399"/>
        <v>0</v>
      </c>
      <c r="BP217" t="str">
        <f t="shared" ca="1" si="385"/>
        <v/>
      </c>
      <c r="BQ217" t="str">
        <f ca="1">IF(BN217="","",IF(COUNTIF(BN$210:BN216,BN217)&gt;0,VLOOKUP(BN217,BN$210:BQ216,4,1)&amp;", "&amp;BO217,BO217))</f>
        <v/>
      </c>
    </row>
    <row r="218" spans="1:69" hidden="1" outlineLevel="1" x14ac:dyDescent="0.25">
      <c r="A218">
        <f t="shared" ca="1" si="363"/>
        <v>0</v>
      </c>
      <c r="B218" s="190">
        <f t="shared" ca="1" si="369"/>
        <v>4</v>
      </c>
      <c r="C218" s="190">
        <f t="shared" ca="1" si="370"/>
        <v>0</v>
      </c>
      <c r="D218" s="190">
        <f t="shared" ca="1" si="370"/>
        <v>6</v>
      </c>
      <c r="E218" s="190">
        <f t="shared" ca="1" si="370"/>
        <v>0</v>
      </c>
      <c r="F218" s="190">
        <f t="shared" ca="1" si="392"/>
        <v>1</v>
      </c>
      <c r="G218" s="204">
        <f t="shared" ca="1" si="386"/>
        <v>10</v>
      </c>
      <c r="H218" s="227"/>
      <c r="I218" s="227"/>
      <c r="J218" s="227"/>
      <c r="K218" s="227"/>
      <c r="L218" s="227"/>
      <c r="M218" s="227">
        <f t="shared" ca="1" si="393"/>
        <v>15</v>
      </c>
      <c r="N218" s="227">
        <f t="shared" ca="1" si="394"/>
        <v>0</v>
      </c>
      <c r="O218" s="227">
        <f t="shared" ca="1" si="395"/>
        <v>30</v>
      </c>
      <c r="P218" s="227">
        <f t="shared" ca="1" si="396"/>
        <v>0</v>
      </c>
      <c r="Q218" s="227"/>
      <c r="R218" s="227"/>
      <c r="S218" s="226">
        <f t="shared" ca="1" si="375"/>
        <v>15</v>
      </c>
      <c r="T218" s="225">
        <f t="shared" ca="1" si="387"/>
        <v>4</v>
      </c>
      <c r="U218" s="226">
        <f t="shared" ca="1" si="376"/>
        <v>120</v>
      </c>
      <c r="V218" s="221">
        <f t="shared" ca="1" si="397"/>
        <v>120</v>
      </c>
      <c r="W218" s="190">
        <f t="shared" ca="1" si="377"/>
        <v>45</v>
      </c>
      <c r="X218" s="190">
        <f t="shared" ca="1" si="378"/>
        <v>75</v>
      </c>
      <c r="Y218" s="244">
        <f t="shared" ca="1" si="379"/>
        <v>0.37499999968750003</v>
      </c>
      <c r="Z218" s="191"/>
      <c r="AA218" s="246">
        <f t="shared" ca="1" si="366"/>
        <v>1</v>
      </c>
      <c r="AB218" s="246">
        <f t="shared" ca="1" si="366"/>
        <v>1</v>
      </c>
      <c r="AC218" s="246" t="str">
        <f t="shared" ca="1" si="388"/>
        <v>ВК  /  ВИБІРКОВА ЧАСТИНА</v>
      </c>
      <c r="AD218" s="246">
        <f t="shared" ca="1" si="380"/>
        <v>0</v>
      </c>
      <c r="AE218" s="246" t="str">
        <f t="shared" ca="1" si="389"/>
        <v>Дисципліна з Г-каталога 02</v>
      </c>
      <c r="AF218" s="246">
        <f t="shared" ca="1" si="380"/>
        <v>4</v>
      </c>
      <c r="AG218" s="246">
        <f t="shared" ca="1" si="380"/>
        <v>1</v>
      </c>
      <c r="AH218" s="246">
        <f t="shared" ca="1" si="380"/>
        <v>0</v>
      </c>
      <c r="AI218" s="246">
        <f t="shared" ca="1" si="380"/>
        <v>2</v>
      </c>
      <c r="AJ218" s="246">
        <f t="shared" ca="1" si="380"/>
        <v>0</v>
      </c>
      <c r="AK218" s="246" t="str">
        <f t="shared" ca="1" si="380"/>
        <v>з.</v>
      </c>
      <c r="AL218" s="246">
        <f t="shared" ca="1" si="380"/>
        <v>0</v>
      </c>
      <c r="AM218" s="246">
        <f t="shared" ca="1" si="380"/>
        <v>0</v>
      </c>
      <c r="AN218">
        <f t="shared" ca="1" si="366"/>
        <v>0</v>
      </c>
      <c r="AO218">
        <f t="shared" ca="1" si="366"/>
        <v>0</v>
      </c>
      <c r="AP218">
        <f t="shared" ca="1" si="366"/>
        <v>0</v>
      </c>
      <c r="AQ218">
        <f t="shared" ca="1" si="366"/>
        <v>0</v>
      </c>
      <c r="AR218" s="247">
        <f t="shared" ca="1" si="400"/>
        <v>0</v>
      </c>
      <c r="AS218">
        <f t="shared" ca="1" si="382"/>
        <v>120</v>
      </c>
      <c r="AT218">
        <f t="shared" ca="1" si="383"/>
        <v>0</v>
      </c>
      <c r="AU218">
        <f t="shared" ca="1" si="368"/>
        <v>0</v>
      </c>
      <c r="AV218">
        <f t="shared" ca="1" si="368"/>
        <v>0</v>
      </c>
      <c r="AW218">
        <f t="shared" ca="1" si="368"/>
        <v>0</v>
      </c>
      <c r="AX218">
        <f t="shared" ca="1" si="368"/>
        <v>0</v>
      </c>
      <c r="BA218" t="str">
        <f t="shared" ca="1" si="384"/>
        <v/>
      </c>
      <c r="BB218">
        <f t="shared" ca="1" si="390"/>
        <v>0</v>
      </c>
      <c r="BC218" t="str">
        <f t="shared" ca="1" si="391"/>
        <v/>
      </c>
      <c r="BD218" t="str">
        <f ca="1">IF(BA218="","",IF(COUNTIF(BA$210:BA217,BA218)&gt;0,VLOOKUP(BA218,BA$210:BC217,2,0)&amp;", "&amp;BB218,""))</f>
        <v/>
      </c>
      <c r="BN218" t="str">
        <f t="shared" ca="1" si="398"/>
        <v>Дисципліна з Г-каталога 02</v>
      </c>
      <c r="BO218">
        <f t="shared" ca="1" si="399"/>
        <v>1</v>
      </c>
      <c r="BP218">
        <f t="shared" ca="1" si="385"/>
        <v>1</v>
      </c>
      <c r="BQ218">
        <f ca="1">IF(BN218="","",IF(COUNTIF(BN$210:BN217,BN218)&gt;0,VLOOKUP(BN218,BN$210:BQ217,4,1)&amp;", "&amp;BO218,BO218))</f>
        <v>1</v>
      </c>
    </row>
    <row r="219" spans="1:69" ht="15.75" hidden="1" outlineLevel="1" thickBot="1" x14ac:dyDescent="0.3">
      <c r="A219">
        <f t="shared" ca="1" si="363"/>
        <v>0</v>
      </c>
      <c r="B219" s="207">
        <f t="shared" ca="1" si="369"/>
        <v>0</v>
      </c>
      <c r="C219" s="207">
        <f t="shared" ca="1" si="370"/>
        <v>0</v>
      </c>
      <c r="D219" s="207">
        <f t="shared" ca="1" si="370"/>
        <v>0</v>
      </c>
      <c r="E219" s="207">
        <f t="shared" ca="1" si="370"/>
        <v>0</v>
      </c>
      <c r="F219" s="207">
        <f t="shared" ca="1" si="392"/>
        <v>0</v>
      </c>
      <c r="G219" s="208">
        <f t="shared" ca="1" si="386"/>
        <v>0</v>
      </c>
      <c r="H219" s="224"/>
      <c r="I219" s="224"/>
      <c r="J219" s="224"/>
      <c r="K219" s="224"/>
      <c r="L219" s="224"/>
      <c r="M219" s="224">
        <f t="shared" ca="1" si="393"/>
        <v>0</v>
      </c>
      <c r="N219" s="224">
        <f t="shared" ca="1" si="394"/>
        <v>0</v>
      </c>
      <c r="O219" s="224">
        <f t="shared" ca="1" si="395"/>
        <v>0</v>
      </c>
      <c r="P219" s="224">
        <f t="shared" ca="1" si="396"/>
        <v>0</v>
      </c>
      <c r="Q219" s="224"/>
      <c r="R219" s="224"/>
      <c r="S219" s="226">
        <f t="shared" ca="1" si="375"/>
        <v>15</v>
      </c>
      <c r="T219" s="223">
        <f t="shared" ca="1" si="387"/>
        <v>0</v>
      </c>
      <c r="U219" s="219">
        <f t="shared" ca="1" si="376"/>
        <v>0</v>
      </c>
      <c r="V219" s="220">
        <f t="shared" ca="1" si="397"/>
        <v>0</v>
      </c>
      <c r="W219" s="207">
        <f t="shared" ca="1" si="377"/>
        <v>0</v>
      </c>
      <c r="X219" s="207">
        <f t="shared" ca="1" si="378"/>
        <v>0</v>
      </c>
      <c r="Y219" s="245">
        <f t="shared" ca="1" si="379"/>
        <v>0</v>
      </c>
      <c r="Z219" s="209"/>
      <c r="AA219" s="246">
        <f t="shared" ca="1" si="366"/>
        <v>1</v>
      </c>
      <c r="AB219" s="246">
        <f t="shared" ca="1" si="366"/>
        <v>0</v>
      </c>
      <c r="AC219" s="246">
        <f t="shared" ca="1" si="388"/>
        <v>0</v>
      </c>
      <c r="AD219" s="246">
        <f t="shared" ca="1" si="380"/>
        <v>0</v>
      </c>
      <c r="AE219" s="246" t="str">
        <f t="shared" ca="1" si="389"/>
        <v/>
      </c>
      <c r="AF219" s="246">
        <f t="shared" ca="1" si="380"/>
        <v>0</v>
      </c>
      <c r="AG219" s="246">
        <f t="shared" ca="1" si="380"/>
        <v>0</v>
      </c>
      <c r="AH219" s="246">
        <f t="shared" ca="1" si="380"/>
        <v>0</v>
      </c>
      <c r="AI219" s="246">
        <f t="shared" ca="1" si="380"/>
        <v>0</v>
      </c>
      <c r="AJ219" s="246">
        <f t="shared" ca="1" si="380"/>
        <v>0</v>
      </c>
      <c r="AK219" s="246">
        <f t="shared" ca="1" si="380"/>
        <v>0</v>
      </c>
      <c r="AL219" s="246">
        <f t="shared" ca="1" si="380"/>
        <v>0</v>
      </c>
      <c r="AM219" s="246">
        <f t="shared" ca="1" si="380"/>
        <v>0</v>
      </c>
      <c r="AN219" s="234">
        <f ca="1">IF(S219="","",SUMPRODUCT(($AA$210:$AA$289=AA219)+0,$AB$210:$AB$289,$W$210:$W$289)/S219)</f>
        <v>22</v>
      </c>
      <c r="AO219" s="237">
        <f ca="1">SUMPRODUCT(($AA$210:$AA$289=AA219)+0,$AB$210:$AB$289,$AF$210:$AF$289)</f>
        <v>30</v>
      </c>
      <c r="AP219" s="237">
        <f ca="1">SUMIF($AA$210:$AA$289,AA219,$AR$210:$AR$289)</f>
        <v>4</v>
      </c>
      <c r="AQ219">
        <f ca="1">SUMIF($AA$210:$AA$289,AA219,$B$210:$B$289)+SUMIF($AA$210:$AA$289,AA219,$C$210:$C$289)+SUMIF($AA$210:$AA$289,AA219,$D$210:$D$289)+SUMIF($AA$210:$AA$289,AA219,$E$210:$E$289)</f>
        <v>66</v>
      </c>
      <c r="AR219" s="247">
        <f t="shared" ca="1" si="400"/>
        <v>0</v>
      </c>
      <c r="AS219">
        <f t="shared" ca="1" si="382"/>
        <v>0</v>
      </c>
      <c r="AT219">
        <f t="shared" ca="1" si="383"/>
        <v>0</v>
      </c>
      <c r="AU219">
        <f t="shared" ca="1" si="368"/>
        <v>0</v>
      </c>
      <c r="AV219">
        <f t="shared" ca="1" si="368"/>
        <v>0</v>
      </c>
      <c r="AW219">
        <f t="shared" ca="1" si="368"/>
        <v>0</v>
      </c>
      <c r="AX219">
        <f t="shared" ca="1" si="368"/>
        <v>0</v>
      </c>
      <c r="BA219" t="str">
        <f t="shared" ca="1" si="384"/>
        <v/>
      </c>
      <c r="BB219">
        <f t="shared" ca="1" si="390"/>
        <v>0</v>
      </c>
      <c r="BC219" t="str">
        <f t="shared" ca="1" si="391"/>
        <v/>
      </c>
      <c r="BD219" t="str">
        <f ca="1">IF(BA219="","",IF(COUNTIF(BA$210:BA218,BA219)&gt;0,VLOOKUP(BA219,BA$210:BC218,2,0)&amp;", "&amp;BB219,""))</f>
        <v/>
      </c>
      <c r="BN219" t="str">
        <f t="shared" ca="1" si="398"/>
        <v/>
      </c>
      <c r="BO219">
        <f t="shared" ca="1" si="399"/>
        <v>0</v>
      </c>
      <c r="BP219" t="str">
        <f t="shared" ca="1" si="385"/>
        <v/>
      </c>
      <c r="BQ219" t="str">
        <f ca="1">IF(BN219="","",IF(COUNTIF(BN$210:BN218,BN219)&gt;0,VLOOKUP(BN219,BN$210:BQ218,4,1)&amp;", "&amp;BO219,BO219))</f>
        <v/>
      </c>
    </row>
    <row r="220" spans="1:69" hidden="1" outlineLevel="1" x14ac:dyDescent="0.25">
      <c r="A220">
        <f t="shared" ca="1" si="363"/>
        <v>0</v>
      </c>
      <c r="B220" s="193">
        <f t="shared" ref="B220:B283" ca="1" si="401">IF(AG220&lt;1,0,MAX(4,FLOOR((AG220*$S220)*0.25,2)))</f>
        <v>0</v>
      </c>
      <c r="C220" s="193">
        <f t="shared" ref="C220:C283" ca="1" si="402">IF(AH220&lt;1,0,MAX(2,FLOOR($S220*AH220*0.25,2)))</f>
        <v>0</v>
      </c>
      <c r="D220" s="193">
        <f t="shared" ref="D220:D283" ca="1" si="403">IF(AI220&lt;1,0,MAX(2,FLOOR($S220*AI220*0.25,2)))</f>
        <v>0</v>
      </c>
      <c r="E220" s="193">
        <f t="shared" ref="E220:E283" ca="1" si="404">IF(AJ220&lt;1,0,MAX(2,FLOOR($S220*AJ220*0.25,2)))</f>
        <v>0</v>
      </c>
      <c r="F220" s="193">
        <f t="shared" ca="1" si="392"/>
        <v>0</v>
      </c>
      <c r="G220" s="194">
        <f t="shared" ca="1" si="386"/>
        <v>0</v>
      </c>
      <c r="H220" s="230"/>
      <c r="I220" s="230"/>
      <c r="J220" s="230"/>
      <c r="K220" s="230"/>
      <c r="L220" s="230"/>
      <c r="M220" s="230">
        <f t="shared" ca="1" si="393"/>
        <v>0</v>
      </c>
      <c r="N220" s="230">
        <f t="shared" ca="1" si="394"/>
        <v>0</v>
      </c>
      <c r="O220" s="230">
        <f t="shared" ca="1" si="395"/>
        <v>0</v>
      </c>
      <c r="P220" s="230">
        <f t="shared" ca="1" si="396"/>
        <v>0</v>
      </c>
      <c r="Q220" s="230"/>
      <c r="R220" s="230"/>
      <c r="S220" s="226">
        <f t="shared" ca="1" si="375"/>
        <v>15</v>
      </c>
      <c r="T220" s="228">
        <f t="shared" ca="1" si="387"/>
        <v>0</v>
      </c>
      <c r="U220" s="229">
        <f t="shared" ref="U220:U283" ca="1" si="405">SUMIF(список,AE220,OFFSET(список,0,-9))</f>
        <v>0</v>
      </c>
      <c r="V220" s="222">
        <f t="shared" ca="1" si="397"/>
        <v>0</v>
      </c>
      <c r="W220" s="193">
        <f t="shared" ref="W220:W283" ca="1" si="406">IF(S220="",0,SUM(AG220:AJ220)*S220*($AB220=1))</f>
        <v>0</v>
      </c>
      <c r="X220" s="193">
        <f t="shared" ref="X220:X283" ca="1" si="407">V220-W220</f>
        <v>0</v>
      </c>
      <c r="Y220" s="243">
        <f t="shared" ref="Y220:Y283" ca="1" si="408">W220/(V220+0.0000001)</f>
        <v>0</v>
      </c>
      <c r="Z220" s="195"/>
      <c r="AA220" s="246">
        <f t="shared" ca="1" si="366"/>
        <v>2</v>
      </c>
      <c r="AB220" s="246">
        <f t="shared" ca="1" si="366"/>
        <v>0</v>
      </c>
      <c r="AC220" s="246">
        <f t="shared" ca="1" si="388"/>
        <v>0</v>
      </c>
      <c r="AD220" s="246">
        <f t="shared" ca="1" si="380"/>
        <v>0</v>
      </c>
      <c r="AE220" s="246" t="str">
        <f t="shared" ca="1" si="389"/>
        <v/>
      </c>
      <c r="AF220" s="246">
        <f t="shared" ca="1" si="380"/>
        <v>0</v>
      </c>
      <c r="AG220" s="246">
        <f t="shared" ca="1" si="380"/>
        <v>0</v>
      </c>
      <c r="AH220" s="246">
        <f t="shared" ca="1" si="380"/>
        <v>0</v>
      </c>
      <c r="AI220" s="246">
        <f t="shared" ca="1" si="380"/>
        <v>0</v>
      </c>
      <c r="AJ220" s="246">
        <f t="shared" ca="1" si="380"/>
        <v>0</v>
      </c>
      <c r="AK220" s="246">
        <f t="shared" ca="1" si="380"/>
        <v>0</v>
      </c>
      <c r="AL220" s="246">
        <f t="shared" ca="1" si="380"/>
        <v>0</v>
      </c>
      <c r="AM220" s="246">
        <f t="shared" ca="1" si="380"/>
        <v>0</v>
      </c>
      <c r="AN220">
        <f t="shared" ref="AN220:AO283" ca="1" si="409">INDIRECT($A$200&amp;"R"&amp;ROW()-200&amp;"C"&amp;COLUMN(),0)</f>
        <v>0</v>
      </c>
      <c r="AO220">
        <f t="shared" ca="1" si="409"/>
        <v>0</v>
      </c>
      <c r="AP220">
        <f t="shared" ref="AP220:AQ283" ca="1" si="410">INDIRECT($A$200&amp;"R"&amp;ROW()-200&amp;"C"&amp;COLUMN(),0)</f>
        <v>0</v>
      </c>
      <c r="AQ220">
        <f t="shared" ca="1" si="410"/>
        <v>0</v>
      </c>
      <c r="AR220" s="247">
        <f t="shared" ca="1" si="400"/>
        <v>0</v>
      </c>
      <c r="AS220">
        <f t="shared" ca="1" si="382"/>
        <v>0</v>
      </c>
      <c r="AT220">
        <f t="shared" ca="1" si="383"/>
        <v>0</v>
      </c>
      <c r="AU220">
        <f t="shared" ca="1" si="368"/>
        <v>0</v>
      </c>
      <c r="AV220">
        <f t="shared" ca="1" si="368"/>
        <v>0</v>
      </c>
      <c r="AW220">
        <f t="shared" ca="1" si="368"/>
        <v>0</v>
      </c>
      <c r="AX220">
        <f t="shared" ca="1" si="368"/>
        <v>0</v>
      </c>
      <c r="BA220" t="str">
        <f t="shared" ca="1" si="384"/>
        <v/>
      </c>
      <c r="BB220">
        <f t="shared" ca="1" si="390"/>
        <v>0</v>
      </c>
      <c r="BC220" t="str">
        <f t="shared" ca="1" si="391"/>
        <v/>
      </c>
      <c r="BD220" t="str">
        <f ca="1">IF(BA220="","",IF(COUNTIF(BA$210:BA219,BA220)&gt;0,VLOOKUP(BA220,BA$210:BC219,2,0)&amp;", "&amp;BB220,""))</f>
        <v/>
      </c>
      <c r="BN220" t="str">
        <f t="shared" ca="1" si="398"/>
        <v/>
      </c>
      <c r="BO220">
        <f t="shared" ca="1" si="399"/>
        <v>0</v>
      </c>
      <c r="BP220" t="str">
        <f t="shared" ca="1" si="385"/>
        <v/>
      </c>
      <c r="BQ220" t="str">
        <f ca="1">IF(BN220="","",IF(COUNTIF(BN$210:BN219,BN220)&gt;0,VLOOKUP(BN220,BN$210:BQ219,4,1)&amp;", "&amp;BO220,BO220))</f>
        <v/>
      </c>
    </row>
    <row r="221" spans="1:69" hidden="1" outlineLevel="1" x14ac:dyDescent="0.25">
      <c r="A221">
        <f t="shared" ca="1" si="363"/>
        <v>0</v>
      </c>
      <c r="B221" s="190">
        <f t="shared" ca="1" si="401"/>
        <v>6</v>
      </c>
      <c r="C221" s="190">
        <f t="shared" ca="1" si="402"/>
        <v>0</v>
      </c>
      <c r="D221" s="190">
        <f t="shared" ca="1" si="403"/>
        <v>6</v>
      </c>
      <c r="E221" s="190">
        <f t="shared" ca="1" si="404"/>
        <v>0</v>
      </c>
      <c r="F221" s="190">
        <f t="shared" ca="1" si="392"/>
        <v>1</v>
      </c>
      <c r="G221" s="204">
        <f t="shared" ca="1" si="386"/>
        <v>12</v>
      </c>
      <c r="H221" s="227"/>
      <c r="I221" s="227"/>
      <c r="J221" s="227"/>
      <c r="K221" s="227"/>
      <c r="L221" s="227"/>
      <c r="M221" s="227">
        <f t="shared" ca="1" si="393"/>
        <v>30</v>
      </c>
      <c r="N221" s="227">
        <f t="shared" ca="1" si="394"/>
        <v>0</v>
      </c>
      <c r="O221" s="227">
        <f t="shared" ca="1" si="395"/>
        <v>30</v>
      </c>
      <c r="P221" s="227">
        <f t="shared" ca="1" si="396"/>
        <v>0</v>
      </c>
      <c r="Q221" s="227"/>
      <c r="R221" s="227"/>
      <c r="S221" s="226">
        <f t="shared" ca="1" si="375"/>
        <v>15</v>
      </c>
      <c r="T221" s="225">
        <f t="shared" ref="T221:T284" ca="1" si="411">U221/30</f>
        <v>6</v>
      </c>
      <c r="U221" s="226">
        <f t="shared" ca="1" si="405"/>
        <v>180</v>
      </c>
      <c r="V221" s="221">
        <f t="shared" ca="1" si="397"/>
        <v>135</v>
      </c>
      <c r="W221" s="190">
        <f t="shared" ca="1" si="406"/>
        <v>60</v>
      </c>
      <c r="X221" s="190">
        <f t="shared" ca="1" si="407"/>
        <v>75</v>
      </c>
      <c r="Y221" s="244">
        <f t="shared" ca="1" si="408"/>
        <v>0.44444444411522638</v>
      </c>
      <c r="Z221" s="191"/>
      <c r="AA221" s="246">
        <f t="shared" ca="1" si="366"/>
        <v>2</v>
      </c>
      <c r="AB221" s="246">
        <f t="shared" ca="1" si="366"/>
        <v>1</v>
      </c>
      <c r="AC221" s="246" t="str">
        <f t="shared" ca="1" si="388"/>
        <v>ОК  /  НОРМАТИВНА ЧАСТИНА</v>
      </c>
      <c r="AD221" s="246" t="str">
        <f t="shared" ca="1" si="380"/>
        <v>ІТЕЗ</v>
      </c>
      <c r="AE221" s="246" t="str">
        <f t="shared" ca="1" si="389"/>
        <v>Інтелектуальна РЕА</v>
      </c>
      <c r="AF221" s="246">
        <f t="shared" ca="1" si="380"/>
        <v>4.5</v>
      </c>
      <c r="AG221" s="246">
        <f t="shared" ca="1" si="380"/>
        <v>2</v>
      </c>
      <c r="AH221" s="246">
        <f t="shared" ca="1" si="380"/>
        <v>0</v>
      </c>
      <c r="AI221" s="246">
        <f t="shared" ca="1" si="380"/>
        <v>2</v>
      </c>
      <c r="AJ221" s="246">
        <f t="shared" ca="1" si="380"/>
        <v>0</v>
      </c>
      <c r="AK221" s="246" t="str">
        <f t="shared" ca="1" si="380"/>
        <v>з.</v>
      </c>
      <c r="AL221" s="246">
        <f t="shared" ca="1" si="380"/>
        <v>0</v>
      </c>
      <c r="AM221" s="246">
        <f t="shared" ca="1" si="380"/>
        <v>0</v>
      </c>
      <c r="AN221">
        <f t="shared" ca="1" si="409"/>
        <v>0</v>
      </c>
      <c r="AO221">
        <f t="shared" ca="1" si="409"/>
        <v>0</v>
      </c>
      <c r="AP221">
        <f t="shared" ca="1" si="410"/>
        <v>0</v>
      </c>
      <c r="AQ221">
        <f t="shared" ca="1" si="410"/>
        <v>0</v>
      </c>
      <c r="AR221" s="247">
        <f t="shared" ca="1" si="400"/>
        <v>0</v>
      </c>
      <c r="AS221">
        <f t="shared" ca="1" si="382"/>
        <v>0</v>
      </c>
      <c r="AT221">
        <f t="shared" ca="1" si="383"/>
        <v>135</v>
      </c>
      <c r="AU221">
        <f t="shared" ca="1" si="368"/>
        <v>0</v>
      </c>
      <c r="AV221">
        <f t="shared" ca="1" si="368"/>
        <v>0</v>
      </c>
      <c r="AW221">
        <f t="shared" ca="1" si="368"/>
        <v>0</v>
      </c>
      <c r="AX221">
        <f t="shared" ca="1" si="368"/>
        <v>0</v>
      </c>
      <c r="BA221" t="str">
        <f t="shared" ca="1" si="384"/>
        <v/>
      </c>
      <c r="BB221">
        <f t="shared" ca="1" si="390"/>
        <v>0</v>
      </c>
      <c r="BC221" t="str">
        <f t="shared" ca="1" si="391"/>
        <v/>
      </c>
      <c r="BD221" t="str">
        <f ca="1">IF(BA221="","",IF(COUNTIF(BA$210:BA220,BA221)&gt;0,VLOOKUP(BA221,BA$210:BC220,2,0)&amp;", "&amp;BB221,""))</f>
        <v/>
      </c>
      <c r="BN221" t="str">
        <f t="shared" ca="1" si="398"/>
        <v>Інтелектуальна РЕА</v>
      </c>
      <c r="BO221">
        <f t="shared" ca="1" si="399"/>
        <v>2</v>
      </c>
      <c r="BP221">
        <f t="shared" ca="1" si="385"/>
        <v>1</v>
      </c>
      <c r="BQ221">
        <f ca="1">IF(BN221="","",IF(COUNTIF(BN$210:BN220,BN221)&gt;0,VLOOKUP(BN221,BN$210:BQ220,4,1)&amp;", "&amp;BO221,BO221))</f>
        <v>2</v>
      </c>
    </row>
    <row r="222" spans="1:69" hidden="1" outlineLevel="1" x14ac:dyDescent="0.25">
      <c r="A222">
        <f t="shared" ca="1" si="363"/>
        <v>0</v>
      </c>
      <c r="B222" s="190">
        <f t="shared" ca="1" si="401"/>
        <v>0</v>
      </c>
      <c r="C222" s="190">
        <f t="shared" ca="1" si="402"/>
        <v>0</v>
      </c>
      <c r="D222" s="190">
        <f t="shared" ca="1" si="403"/>
        <v>0</v>
      </c>
      <c r="E222" s="190">
        <f t="shared" ca="1" si="404"/>
        <v>0</v>
      </c>
      <c r="F222" s="190">
        <f t="shared" ref="F222:F285" ca="1" si="412">MIN(1,MAX(0,COUNTIF(B222:E222,"&gt;0")))</f>
        <v>0</v>
      </c>
      <c r="G222" s="204">
        <f t="shared" ca="1" si="386"/>
        <v>0</v>
      </c>
      <c r="H222" s="227"/>
      <c r="I222" s="227"/>
      <c r="J222" s="227"/>
      <c r="K222" s="227"/>
      <c r="L222" s="227"/>
      <c r="M222" s="227">
        <f t="shared" ca="1" si="393"/>
        <v>0</v>
      </c>
      <c r="N222" s="227">
        <f t="shared" ca="1" si="394"/>
        <v>0</v>
      </c>
      <c r="O222" s="227">
        <f t="shared" ca="1" si="395"/>
        <v>0</v>
      </c>
      <c r="P222" s="227">
        <f t="shared" ca="1" si="396"/>
        <v>0</v>
      </c>
      <c r="Q222" s="227"/>
      <c r="R222" s="227"/>
      <c r="S222" s="226">
        <f t="shared" ca="1" si="375"/>
        <v>15</v>
      </c>
      <c r="T222" s="225">
        <f t="shared" ca="1" si="411"/>
        <v>6</v>
      </c>
      <c r="U222" s="226">
        <f t="shared" ca="1" si="405"/>
        <v>180</v>
      </c>
      <c r="V222" s="221">
        <f t="shared" ref="V222:V285" ca="1" si="413">AF222*30*($AB222=1)</f>
        <v>45</v>
      </c>
      <c r="W222" s="190">
        <f t="shared" ca="1" si="406"/>
        <v>0</v>
      </c>
      <c r="X222" s="190">
        <f t="shared" ca="1" si="407"/>
        <v>45</v>
      </c>
      <c r="Y222" s="244">
        <f t="shared" ca="1" si="408"/>
        <v>0</v>
      </c>
      <c r="Z222" s="191"/>
      <c r="AA222" s="246">
        <f t="shared" ca="1" si="366"/>
        <v>2</v>
      </c>
      <c r="AB222" s="246">
        <f t="shared" ca="1" si="366"/>
        <v>1</v>
      </c>
      <c r="AC222" s="246" t="str">
        <f t="shared" ca="1" si="388"/>
        <v>ОК  /  НОРМАТИВНА ЧАСТИНА</v>
      </c>
      <c r="AD222" s="246" t="str">
        <f t="shared" ca="1" si="380"/>
        <v>ІТЕЗ</v>
      </c>
      <c r="AE222" s="246" t="str">
        <f t="shared" ca="1" si="389"/>
        <v>Інтелектуальна РЕА</v>
      </c>
      <c r="AF222" s="246">
        <f t="shared" ca="1" si="380"/>
        <v>1.5</v>
      </c>
      <c r="AG222" s="246">
        <f t="shared" ca="1" si="380"/>
        <v>0</v>
      </c>
      <c r="AH222" s="246">
        <f t="shared" ca="1" si="380"/>
        <v>0</v>
      </c>
      <c r="AI222" s="246">
        <f t="shared" ca="1" si="380"/>
        <v>0</v>
      </c>
      <c r="AJ222" s="246">
        <f t="shared" ca="1" si="380"/>
        <v>0</v>
      </c>
      <c r="AK222" s="246" t="str">
        <f t="shared" ca="1" si="380"/>
        <v>КП</v>
      </c>
      <c r="AL222" s="246">
        <f t="shared" ca="1" si="380"/>
        <v>0</v>
      </c>
      <c r="AM222" s="246">
        <f t="shared" ca="1" si="380"/>
        <v>0</v>
      </c>
      <c r="AN222">
        <f t="shared" ca="1" si="409"/>
        <v>0</v>
      </c>
      <c r="AO222">
        <f t="shared" ca="1" si="409"/>
        <v>0</v>
      </c>
      <c r="AP222">
        <f t="shared" ca="1" si="410"/>
        <v>0</v>
      </c>
      <c r="AQ222">
        <f t="shared" ca="1" si="410"/>
        <v>0</v>
      </c>
      <c r="AR222" s="247">
        <f t="shared" ca="1" si="400"/>
        <v>1</v>
      </c>
      <c r="AS222">
        <f t="shared" ca="1" si="382"/>
        <v>0</v>
      </c>
      <c r="AT222">
        <f t="shared" ca="1" si="383"/>
        <v>45</v>
      </c>
      <c r="AU222">
        <f t="shared" ca="1" si="368"/>
        <v>0</v>
      </c>
      <c r="AV222">
        <f t="shared" ca="1" si="368"/>
        <v>0</v>
      </c>
      <c r="AW222">
        <f t="shared" ca="1" si="368"/>
        <v>0</v>
      </c>
      <c r="AX222">
        <f t="shared" ca="1" si="368"/>
        <v>0</v>
      </c>
      <c r="BA222" t="str">
        <f t="shared" ca="1" si="384"/>
        <v/>
      </c>
      <c r="BB222">
        <f t="shared" ca="1" si="390"/>
        <v>0</v>
      </c>
      <c r="BC222" t="str">
        <f t="shared" ca="1" si="391"/>
        <v/>
      </c>
      <c r="BD222" t="str">
        <f ca="1">IF(BA222="","",IF(COUNTIF(BA$210:BA221,BA222)&gt;0,VLOOKUP(BA222,BA$210:BC221,2,0)&amp;", "&amp;BB222,""))</f>
        <v/>
      </c>
      <c r="BN222" t="str">
        <f t="shared" ca="1" si="398"/>
        <v/>
      </c>
      <c r="BO222">
        <f t="shared" ca="1" si="399"/>
        <v>0</v>
      </c>
      <c r="BP222" t="str">
        <f t="shared" ca="1" si="385"/>
        <v/>
      </c>
      <c r="BQ222" t="str">
        <f ca="1">IF(BN222="","",IF(COUNTIF(BN$210:BN221,BN222)&gt;0,VLOOKUP(BN222,BN$210:BQ221,4,1)&amp;", "&amp;BO222,BO222))</f>
        <v/>
      </c>
    </row>
    <row r="223" spans="1:69" hidden="1" outlineLevel="1" x14ac:dyDescent="0.25">
      <c r="A223">
        <f t="shared" ca="1" si="363"/>
        <v>0</v>
      </c>
      <c r="B223" s="190">
        <f t="shared" ca="1" si="401"/>
        <v>6</v>
      </c>
      <c r="C223" s="190">
        <f t="shared" ca="1" si="402"/>
        <v>0</v>
      </c>
      <c r="D223" s="190">
        <f t="shared" ca="1" si="403"/>
        <v>6</v>
      </c>
      <c r="E223" s="190">
        <f t="shared" ca="1" si="404"/>
        <v>0</v>
      </c>
      <c r="F223" s="190">
        <f t="shared" ca="1" si="412"/>
        <v>1</v>
      </c>
      <c r="G223" s="204">
        <f t="shared" ca="1" si="386"/>
        <v>12</v>
      </c>
      <c r="H223" s="227"/>
      <c r="I223" s="227"/>
      <c r="J223" s="227"/>
      <c r="K223" s="227"/>
      <c r="L223" s="227"/>
      <c r="M223" s="227">
        <f t="shared" ca="1" si="393"/>
        <v>30</v>
      </c>
      <c r="N223" s="227">
        <f t="shared" ca="1" si="394"/>
        <v>0</v>
      </c>
      <c r="O223" s="227">
        <f t="shared" ca="1" si="395"/>
        <v>30</v>
      </c>
      <c r="P223" s="227">
        <f t="shared" ca="1" si="396"/>
        <v>0</v>
      </c>
      <c r="Q223" s="227"/>
      <c r="R223" s="227"/>
      <c r="S223" s="226">
        <f t="shared" ca="1" si="375"/>
        <v>15</v>
      </c>
      <c r="T223" s="225">
        <f t="shared" ca="1" si="411"/>
        <v>4</v>
      </c>
      <c r="U223" s="226">
        <f t="shared" ca="1" si="405"/>
        <v>120</v>
      </c>
      <c r="V223" s="221">
        <f t="shared" ca="1" si="413"/>
        <v>120</v>
      </c>
      <c r="W223" s="190">
        <f t="shared" ca="1" si="406"/>
        <v>60</v>
      </c>
      <c r="X223" s="190">
        <f t="shared" ca="1" si="407"/>
        <v>60</v>
      </c>
      <c r="Y223" s="244">
        <f t="shared" ca="1" si="408"/>
        <v>0.49999999958333335</v>
      </c>
      <c r="Z223" s="191"/>
      <c r="AA223" s="246">
        <f t="shared" ca="1" si="366"/>
        <v>2</v>
      </c>
      <c r="AB223" s="246">
        <f t="shared" ca="1" si="366"/>
        <v>1</v>
      </c>
      <c r="AC223" s="246" t="str">
        <f t="shared" ca="1" si="388"/>
        <v>ОК  /  НОРМАТИВНА ЧАСТИНА</v>
      </c>
      <c r="AD223" s="246" t="str">
        <f t="shared" ca="1" si="380"/>
        <v>ІТЕЗ</v>
      </c>
      <c r="AE223" s="246" t="str">
        <f t="shared" ca="1" si="389"/>
        <v>Комп`ютерні системи управління проєктами</v>
      </c>
      <c r="AF223" s="246">
        <f t="shared" ca="1" si="380"/>
        <v>4</v>
      </c>
      <c r="AG223" s="246">
        <f t="shared" ca="1" si="380"/>
        <v>2</v>
      </c>
      <c r="AH223" s="246">
        <f t="shared" ca="1" si="380"/>
        <v>0</v>
      </c>
      <c r="AI223" s="246">
        <f t="shared" ca="1" si="380"/>
        <v>2</v>
      </c>
      <c r="AJ223" s="246">
        <f t="shared" ca="1" si="380"/>
        <v>0</v>
      </c>
      <c r="AK223" s="246" t="str">
        <f t="shared" ca="1" si="380"/>
        <v>е.п.</v>
      </c>
      <c r="AL223" s="246">
        <f t="shared" ca="1" si="380"/>
        <v>0</v>
      </c>
      <c r="AM223" s="246">
        <f t="shared" ca="1" si="380"/>
        <v>0</v>
      </c>
      <c r="AN223">
        <f t="shared" ca="1" si="409"/>
        <v>0</v>
      </c>
      <c r="AO223">
        <f t="shared" ca="1" si="409"/>
        <v>0</v>
      </c>
      <c r="AP223">
        <f t="shared" ca="1" si="410"/>
        <v>0</v>
      </c>
      <c r="AQ223">
        <f t="shared" ca="1" si="410"/>
        <v>0</v>
      </c>
      <c r="AR223" s="247">
        <f t="shared" ca="1" si="400"/>
        <v>1</v>
      </c>
      <c r="AS223">
        <f t="shared" ca="1" si="382"/>
        <v>0</v>
      </c>
      <c r="AT223">
        <f t="shared" ca="1" si="383"/>
        <v>120</v>
      </c>
      <c r="AU223">
        <f t="shared" ca="1" si="368"/>
        <v>0</v>
      </c>
      <c r="AV223">
        <f t="shared" ca="1" si="368"/>
        <v>0</v>
      </c>
      <c r="AW223">
        <f t="shared" ca="1" si="368"/>
        <v>0</v>
      </c>
      <c r="AX223">
        <f t="shared" ca="1" si="368"/>
        <v>0</v>
      </c>
      <c r="BA223" t="str">
        <f t="shared" ca="1" si="384"/>
        <v>Комп`ютерні системи управління проєктами</v>
      </c>
      <c r="BB223">
        <f t="shared" ca="1" si="390"/>
        <v>2</v>
      </c>
      <c r="BC223">
        <f t="shared" ca="1" si="391"/>
        <v>1</v>
      </c>
      <c r="BD223" t="str">
        <f ca="1">IF(BA223="","",IF(COUNTIF(BA$210:BA222,BA223)&gt;0,VLOOKUP(BA223,BA$210:BC222,2,0)&amp;", "&amp;BB223,""))</f>
        <v/>
      </c>
      <c r="BN223" t="str">
        <f t="shared" ca="1" si="398"/>
        <v/>
      </c>
      <c r="BO223">
        <f t="shared" ca="1" si="399"/>
        <v>0</v>
      </c>
      <c r="BP223" t="str">
        <f t="shared" ca="1" si="385"/>
        <v/>
      </c>
      <c r="BQ223" t="str">
        <f ca="1">IF(BN223="","",IF(COUNTIF(BN$210:BN222,BN223)&gt;0,VLOOKUP(BN223,BN$210:BQ222,4,1)&amp;", "&amp;BO223,BO223))</f>
        <v/>
      </c>
    </row>
    <row r="224" spans="1:69" hidden="1" outlineLevel="1" x14ac:dyDescent="0.25">
      <c r="A224">
        <f t="shared" ca="1" si="363"/>
        <v>0</v>
      </c>
      <c r="B224" s="190">
        <f t="shared" ca="1" si="401"/>
        <v>6</v>
      </c>
      <c r="C224" s="190">
        <f t="shared" ca="1" si="402"/>
        <v>0</v>
      </c>
      <c r="D224" s="190">
        <f t="shared" ca="1" si="403"/>
        <v>2</v>
      </c>
      <c r="E224" s="190">
        <f t="shared" ca="1" si="404"/>
        <v>0</v>
      </c>
      <c r="F224" s="190">
        <f t="shared" ca="1" si="412"/>
        <v>1</v>
      </c>
      <c r="G224" s="204">
        <f t="shared" ca="1" si="386"/>
        <v>8</v>
      </c>
      <c r="H224" s="227"/>
      <c r="I224" s="227"/>
      <c r="J224" s="227"/>
      <c r="K224" s="227"/>
      <c r="L224" s="227"/>
      <c r="M224" s="227">
        <f t="shared" ca="1" si="393"/>
        <v>30</v>
      </c>
      <c r="N224" s="227">
        <f t="shared" ca="1" si="394"/>
        <v>0</v>
      </c>
      <c r="O224" s="227">
        <f t="shared" ca="1" si="395"/>
        <v>15</v>
      </c>
      <c r="P224" s="227">
        <f t="shared" ca="1" si="396"/>
        <v>0</v>
      </c>
      <c r="Q224" s="227"/>
      <c r="R224" s="227"/>
      <c r="S224" s="226">
        <f t="shared" ca="1" si="375"/>
        <v>15</v>
      </c>
      <c r="T224" s="225">
        <f t="shared" ca="1" si="411"/>
        <v>4</v>
      </c>
      <c r="U224" s="226">
        <f t="shared" ca="1" si="405"/>
        <v>120</v>
      </c>
      <c r="V224" s="221">
        <f t="shared" ca="1" si="413"/>
        <v>120</v>
      </c>
      <c r="W224" s="190">
        <f t="shared" ca="1" si="406"/>
        <v>45</v>
      </c>
      <c r="X224" s="190">
        <f t="shared" ca="1" si="407"/>
        <v>75</v>
      </c>
      <c r="Y224" s="244">
        <f t="shared" ca="1" si="408"/>
        <v>0.37499999968750003</v>
      </c>
      <c r="Z224" s="191"/>
      <c r="AA224" s="246">
        <f t="shared" ca="1" si="366"/>
        <v>2</v>
      </c>
      <c r="AB224" s="246">
        <f t="shared" ca="1" si="366"/>
        <v>1</v>
      </c>
      <c r="AC224" s="246" t="str">
        <f t="shared" ca="1" si="388"/>
        <v>ОК  /  НОРМАТИВНА ЧАСТИНА</v>
      </c>
      <c r="AD224" s="246" t="str">
        <f t="shared" ca="1" si="380"/>
        <v>ІТЕЗ</v>
      </c>
      <c r="AE224" s="246" t="str">
        <f t="shared" ca="1" si="389"/>
        <v>Методологія наукових досліджень</v>
      </c>
      <c r="AF224" s="246">
        <f t="shared" ca="1" si="380"/>
        <v>4</v>
      </c>
      <c r="AG224" s="246">
        <f t="shared" ca="1" si="380"/>
        <v>2</v>
      </c>
      <c r="AH224" s="246">
        <f t="shared" ca="1" si="380"/>
        <v>0</v>
      </c>
      <c r="AI224" s="246">
        <f t="shared" ca="1" si="380"/>
        <v>1</v>
      </c>
      <c r="AJ224" s="246">
        <f t="shared" ca="1" si="380"/>
        <v>0</v>
      </c>
      <c r="AK224" s="246" t="str">
        <f t="shared" ca="1" si="380"/>
        <v>з.</v>
      </c>
      <c r="AL224" s="246">
        <f t="shared" ca="1" si="380"/>
        <v>0</v>
      </c>
      <c r="AM224" s="246">
        <f t="shared" ca="1" si="380"/>
        <v>0</v>
      </c>
      <c r="AN224">
        <f t="shared" ca="1" si="409"/>
        <v>0</v>
      </c>
      <c r="AO224">
        <f t="shared" ca="1" si="409"/>
        <v>0</v>
      </c>
      <c r="AP224">
        <f t="shared" ca="1" si="410"/>
        <v>0</v>
      </c>
      <c r="AQ224">
        <f t="shared" ca="1" si="410"/>
        <v>0</v>
      </c>
      <c r="AR224" s="247">
        <f t="shared" ca="1" si="400"/>
        <v>0</v>
      </c>
      <c r="AS224">
        <f t="shared" ca="1" si="382"/>
        <v>0</v>
      </c>
      <c r="AT224">
        <f t="shared" ca="1" si="383"/>
        <v>120</v>
      </c>
      <c r="AU224">
        <f t="shared" ref="AU224:AX239" ca="1" si="414">INDIRECT($A$200&amp;"R"&amp;ROW()-200&amp;"C"&amp;COLUMN(),0)</f>
        <v>0</v>
      </c>
      <c r="AV224">
        <f t="shared" ca="1" si="414"/>
        <v>0</v>
      </c>
      <c r="AW224">
        <f t="shared" ca="1" si="414"/>
        <v>0</v>
      </c>
      <c r="AX224">
        <f t="shared" ca="1" si="414"/>
        <v>0</v>
      </c>
      <c r="BA224" t="str">
        <f t="shared" ca="1" si="384"/>
        <v/>
      </c>
      <c r="BB224">
        <f t="shared" ca="1" si="390"/>
        <v>0</v>
      </c>
      <c r="BC224" t="str">
        <f t="shared" ca="1" si="391"/>
        <v/>
      </c>
      <c r="BD224" t="str">
        <f ca="1">IF(BA224="","",IF(COUNTIF(BA$210:BA223,BA224)&gt;0,VLOOKUP(BA224,BA$210:BC223,2,0)&amp;", "&amp;BB224,""))</f>
        <v/>
      </c>
      <c r="BN224" t="str">
        <f t="shared" ca="1" si="398"/>
        <v>Методологія наукових досліджень</v>
      </c>
      <c r="BO224">
        <f t="shared" ca="1" si="399"/>
        <v>2</v>
      </c>
      <c r="BP224">
        <f t="shared" ca="1" si="385"/>
        <v>1</v>
      </c>
      <c r="BQ224">
        <f ca="1">IF(BN224="","",IF(COUNTIF(BN$210:BN223,BN224)&gt;0,VLOOKUP(BN224,BN$210:BQ223,4,1)&amp;", "&amp;BO224,BO224))</f>
        <v>2</v>
      </c>
    </row>
    <row r="225" spans="1:69" hidden="1" outlineLevel="1" x14ac:dyDescent="0.25">
      <c r="A225">
        <f t="shared" ca="1" si="363"/>
        <v>0</v>
      </c>
      <c r="B225" s="190">
        <f t="shared" ca="1" si="401"/>
        <v>4</v>
      </c>
      <c r="C225" s="190">
        <f t="shared" ca="1" si="402"/>
        <v>2</v>
      </c>
      <c r="D225" s="190">
        <f t="shared" ca="1" si="403"/>
        <v>0</v>
      </c>
      <c r="E225" s="190">
        <f t="shared" ca="1" si="404"/>
        <v>0</v>
      </c>
      <c r="F225" s="190">
        <f t="shared" ca="1" si="412"/>
        <v>1</v>
      </c>
      <c r="G225" s="204">
        <f t="shared" ca="1" si="386"/>
        <v>6</v>
      </c>
      <c r="H225" s="227"/>
      <c r="I225" s="227"/>
      <c r="J225" s="227"/>
      <c r="K225" s="227"/>
      <c r="L225" s="227"/>
      <c r="M225" s="227">
        <f t="shared" ca="1" si="393"/>
        <v>15</v>
      </c>
      <c r="N225" s="227">
        <f t="shared" ca="1" si="394"/>
        <v>15</v>
      </c>
      <c r="O225" s="227">
        <f t="shared" ca="1" si="395"/>
        <v>0</v>
      </c>
      <c r="P225" s="227">
        <f t="shared" ca="1" si="396"/>
        <v>0</v>
      </c>
      <c r="Q225" s="227"/>
      <c r="R225" s="227"/>
      <c r="S225" s="226">
        <f t="shared" ca="1" si="375"/>
        <v>15</v>
      </c>
      <c r="T225" s="225">
        <f t="shared" ca="1" si="411"/>
        <v>7</v>
      </c>
      <c r="U225" s="226">
        <f t="shared" ca="1" si="405"/>
        <v>210</v>
      </c>
      <c r="V225" s="221">
        <f t="shared" ca="1" si="413"/>
        <v>90</v>
      </c>
      <c r="W225" s="190">
        <f t="shared" ca="1" si="406"/>
        <v>30</v>
      </c>
      <c r="X225" s="190">
        <f t="shared" ca="1" si="407"/>
        <v>60</v>
      </c>
      <c r="Y225" s="244">
        <f t="shared" ca="1" si="408"/>
        <v>0.33333333296296297</v>
      </c>
      <c r="Z225" s="191"/>
      <c r="AA225" s="246">
        <f t="shared" ref="AA225:AB240" ca="1" si="415">INDIRECT($A$200&amp;"R"&amp;ROW()-200&amp;"C"&amp;COLUMN(),0)</f>
        <v>2</v>
      </c>
      <c r="AB225" s="246">
        <f t="shared" ca="1" si="415"/>
        <v>1</v>
      </c>
      <c r="AC225" s="246" t="str">
        <f t="shared" ca="1" si="388"/>
        <v>ВК  /  ВИБІРКОВА ЧАСТИНА</v>
      </c>
      <c r="AD225" s="246">
        <f t="shared" ca="1" si="380"/>
        <v>0</v>
      </c>
      <c r="AE225" s="246" t="str">
        <f t="shared" ca="1" si="389"/>
        <v>Дисципліна з Г-каталога 03</v>
      </c>
      <c r="AF225" s="246">
        <f t="shared" ca="1" si="380"/>
        <v>3</v>
      </c>
      <c r="AG225" s="246">
        <f t="shared" ca="1" si="380"/>
        <v>1</v>
      </c>
      <c r="AH225" s="246">
        <f t="shared" ca="1" si="380"/>
        <v>1</v>
      </c>
      <c r="AI225" s="246">
        <f t="shared" ca="1" si="380"/>
        <v>0</v>
      </c>
      <c r="AJ225" s="246">
        <f t="shared" ca="1" si="380"/>
        <v>0</v>
      </c>
      <c r="AK225" s="246" t="str">
        <f t="shared" ca="1" si="380"/>
        <v>з.</v>
      </c>
      <c r="AL225" s="246">
        <f t="shared" ca="1" si="380"/>
        <v>0</v>
      </c>
      <c r="AM225" s="246">
        <f t="shared" ca="1" si="380"/>
        <v>0</v>
      </c>
      <c r="AN225">
        <f t="shared" ca="1" si="409"/>
        <v>0</v>
      </c>
      <c r="AO225">
        <f t="shared" ca="1" si="409"/>
        <v>0</v>
      </c>
      <c r="AP225">
        <f t="shared" ca="1" si="410"/>
        <v>0</v>
      </c>
      <c r="AQ225">
        <f t="shared" ca="1" si="410"/>
        <v>0</v>
      </c>
      <c r="AR225" s="247">
        <f t="shared" ca="1" si="400"/>
        <v>0</v>
      </c>
      <c r="AS225">
        <f t="shared" ca="1" si="382"/>
        <v>90</v>
      </c>
      <c r="AT225">
        <f t="shared" ca="1" si="383"/>
        <v>0</v>
      </c>
      <c r="AU225">
        <f t="shared" ca="1" si="414"/>
        <v>0</v>
      </c>
      <c r="AV225">
        <f t="shared" ca="1" si="414"/>
        <v>0</v>
      </c>
      <c r="AW225">
        <f t="shared" ca="1" si="414"/>
        <v>0</v>
      </c>
      <c r="AX225">
        <f t="shared" ca="1" si="414"/>
        <v>0</v>
      </c>
      <c r="BA225" t="str">
        <f t="shared" ca="1" si="384"/>
        <v/>
      </c>
      <c r="BB225">
        <f t="shared" ca="1" si="390"/>
        <v>0</v>
      </c>
      <c r="BC225" t="str">
        <f t="shared" ca="1" si="391"/>
        <v/>
      </c>
      <c r="BD225" t="str">
        <f ca="1">IF(BA225="","",IF(COUNTIF(BA$210:BA224,BA225)&gt;0,VLOOKUP(BA225,BA$210:BC224,2,0)&amp;", "&amp;BB225,""))</f>
        <v/>
      </c>
      <c r="BN225" t="str">
        <f t="shared" ca="1" si="398"/>
        <v>Дисципліна з Г-каталога 03</v>
      </c>
      <c r="BO225">
        <f t="shared" ca="1" si="399"/>
        <v>2</v>
      </c>
      <c r="BP225">
        <f t="shared" ca="1" si="385"/>
        <v>1</v>
      </c>
      <c r="BQ225">
        <f ca="1">IF(BN225="","",IF(COUNTIF(BN$210:BN224,BN225)&gt;0,VLOOKUP(BN225,BN$210:BQ224,4,1)&amp;", "&amp;BO225,BO225))</f>
        <v>2</v>
      </c>
    </row>
    <row r="226" spans="1:69" hidden="1" outlineLevel="1" x14ac:dyDescent="0.25">
      <c r="A226">
        <f t="shared" ref="A226:A241" ca="1" si="416">INDIRECT($A$200&amp;"R"&amp;ROW()-200&amp;"C"&amp;COLUMN(),0)</f>
        <v>0</v>
      </c>
      <c r="B226" s="190">
        <f t="shared" ca="1" si="401"/>
        <v>6</v>
      </c>
      <c r="C226" s="190">
        <f t="shared" ca="1" si="402"/>
        <v>0</v>
      </c>
      <c r="D226" s="190">
        <f t="shared" ca="1" si="403"/>
        <v>2</v>
      </c>
      <c r="E226" s="190">
        <f t="shared" ca="1" si="404"/>
        <v>0</v>
      </c>
      <c r="F226" s="190">
        <f t="shared" ca="1" si="412"/>
        <v>1</v>
      </c>
      <c r="G226" s="204">
        <f t="shared" ca="1" si="386"/>
        <v>8</v>
      </c>
      <c r="H226" s="227"/>
      <c r="I226" s="227"/>
      <c r="J226" s="227"/>
      <c r="K226" s="227"/>
      <c r="L226" s="227"/>
      <c r="M226" s="227">
        <f t="shared" ca="1" si="393"/>
        <v>30</v>
      </c>
      <c r="N226" s="227">
        <f t="shared" ca="1" si="394"/>
        <v>0</v>
      </c>
      <c r="O226" s="227">
        <f t="shared" ca="1" si="395"/>
        <v>15</v>
      </c>
      <c r="P226" s="227">
        <f t="shared" ca="1" si="396"/>
        <v>0</v>
      </c>
      <c r="Q226" s="227"/>
      <c r="R226" s="227"/>
      <c r="S226" s="226">
        <f t="shared" ca="1" si="375"/>
        <v>15</v>
      </c>
      <c r="T226" s="225">
        <f t="shared" ca="1" si="411"/>
        <v>3</v>
      </c>
      <c r="U226" s="226">
        <f t="shared" ca="1" si="405"/>
        <v>90</v>
      </c>
      <c r="V226" s="221">
        <f t="shared" ca="1" si="413"/>
        <v>90</v>
      </c>
      <c r="W226" s="190">
        <f t="shared" ca="1" si="406"/>
        <v>45</v>
      </c>
      <c r="X226" s="190">
        <f t="shared" ca="1" si="407"/>
        <v>45</v>
      </c>
      <c r="Y226" s="244">
        <f t="shared" ca="1" si="408"/>
        <v>0.49999999944444445</v>
      </c>
      <c r="Z226" s="191"/>
      <c r="AA226" s="246">
        <f t="shared" ca="1" si="415"/>
        <v>2</v>
      </c>
      <c r="AB226" s="246">
        <f t="shared" ca="1" si="415"/>
        <v>1</v>
      </c>
      <c r="AC226" s="246" t="str">
        <f t="shared" ca="1" si="388"/>
        <v>ОК  /  НОРМАТИВНА ЧАСТИНА</v>
      </c>
      <c r="AD226" s="246" t="str">
        <f t="shared" ca="1" si="388"/>
        <v>ОПНС</v>
      </c>
      <c r="AE226" s="246" t="str">
        <f t="shared" ca="1" si="389"/>
        <v>Цивільний захист і охорона праці в галузі / Безпека праці на підприємствах в установах і організаціях та цивільна безпека / Захист населення, територій, довкілля та виробнича безпека</v>
      </c>
      <c r="AF226" s="246">
        <f t="shared" ca="1" si="388"/>
        <v>3</v>
      </c>
      <c r="AG226" s="246">
        <f t="shared" ca="1" si="388"/>
        <v>2</v>
      </c>
      <c r="AH226" s="246">
        <f t="shared" ca="1" si="388"/>
        <v>0</v>
      </c>
      <c r="AI226" s="246">
        <f t="shared" ca="1" si="388"/>
        <v>1</v>
      </c>
      <c r="AJ226" s="246">
        <f t="shared" ca="1" si="388"/>
        <v>0</v>
      </c>
      <c r="AK226" s="246" t="str">
        <f t="shared" ca="1" si="388"/>
        <v>д.з.</v>
      </c>
      <c r="AL226" s="246">
        <f t="shared" ca="1" si="388"/>
        <v>0</v>
      </c>
      <c r="AM226" s="246">
        <f t="shared" ca="1" si="388"/>
        <v>0</v>
      </c>
      <c r="AN226">
        <f t="shared" ca="1" si="409"/>
        <v>0</v>
      </c>
      <c r="AO226">
        <f t="shared" ca="1" si="409"/>
        <v>0</v>
      </c>
      <c r="AP226">
        <f t="shared" ca="1" si="410"/>
        <v>0</v>
      </c>
      <c r="AQ226">
        <f t="shared" ca="1" si="410"/>
        <v>0</v>
      </c>
      <c r="AR226" s="247">
        <f t="shared" ca="1" si="400"/>
        <v>1</v>
      </c>
      <c r="AS226">
        <f t="shared" ca="1" si="382"/>
        <v>0</v>
      </c>
      <c r="AT226">
        <f t="shared" ca="1" si="383"/>
        <v>90</v>
      </c>
      <c r="AU226">
        <f t="shared" ca="1" si="414"/>
        <v>0</v>
      </c>
      <c r="AV226">
        <f t="shared" ca="1" si="414"/>
        <v>0</v>
      </c>
      <c r="AW226">
        <f t="shared" ca="1" si="414"/>
        <v>0</v>
      </c>
      <c r="AX226">
        <f t="shared" ca="1" si="414"/>
        <v>0</v>
      </c>
      <c r="BA226" t="str">
        <f t="shared" ca="1" si="384"/>
        <v/>
      </c>
      <c r="BB226">
        <f t="shared" ca="1" si="390"/>
        <v>0</v>
      </c>
      <c r="BC226" t="str">
        <f t="shared" ca="1" si="391"/>
        <v/>
      </c>
      <c r="BD226" t="str">
        <f ca="1">IF(BA226="","",IF(COUNTIF(BA$210:BA225,BA226)&gt;0,VLOOKUP(BA226,BA$210:BC225,2,0)&amp;", "&amp;BB226,""))</f>
        <v/>
      </c>
      <c r="BN226" t="str">
        <f t="shared" ca="1" si="398"/>
        <v>Цивільний захист і охорона праці в галузі / Безпека праці на підприємствах в установах і організаціях та цивільна безпека / Захист населення, територій, довкілля та виробнича безпека</v>
      </c>
      <c r="BO226">
        <f t="shared" ca="1" si="399"/>
        <v>2</v>
      </c>
      <c r="BP226">
        <f t="shared" ca="1" si="385"/>
        <v>1</v>
      </c>
      <c r="BQ226">
        <f ca="1">IF(BN226="","",IF(COUNTIF(BN$210:BN225,BN226)&gt;0,VLOOKUP(BN226,BN$210:BQ225,4,1)&amp;", "&amp;BO226,BO226))</f>
        <v>2</v>
      </c>
    </row>
    <row r="227" spans="1:69" hidden="1" outlineLevel="1" x14ac:dyDescent="0.25">
      <c r="A227">
        <f t="shared" ca="1" si="416"/>
        <v>0</v>
      </c>
      <c r="B227" s="190">
        <f t="shared" ca="1" si="401"/>
        <v>4</v>
      </c>
      <c r="C227" s="190">
        <f t="shared" ca="1" si="402"/>
        <v>0</v>
      </c>
      <c r="D227" s="190">
        <f t="shared" ca="1" si="403"/>
        <v>2</v>
      </c>
      <c r="E227" s="190">
        <f t="shared" ca="1" si="404"/>
        <v>0</v>
      </c>
      <c r="F227" s="190">
        <f t="shared" ca="1" si="412"/>
        <v>1</v>
      </c>
      <c r="G227" s="204">
        <f t="shared" ca="1" si="386"/>
        <v>6</v>
      </c>
      <c r="H227" s="227"/>
      <c r="I227" s="227"/>
      <c r="J227" s="227"/>
      <c r="K227" s="227"/>
      <c r="L227" s="227"/>
      <c r="M227" s="227">
        <f t="shared" ca="1" si="393"/>
        <v>15</v>
      </c>
      <c r="N227" s="227">
        <f t="shared" ca="1" si="394"/>
        <v>0</v>
      </c>
      <c r="O227" s="227">
        <f t="shared" ca="1" si="395"/>
        <v>15</v>
      </c>
      <c r="P227" s="227">
        <f t="shared" ca="1" si="396"/>
        <v>0</v>
      </c>
      <c r="Q227" s="227"/>
      <c r="R227" s="227"/>
      <c r="S227" s="226">
        <f t="shared" ca="1" si="375"/>
        <v>15</v>
      </c>
      <c r="T227" s="225">
        <f t="shared" ca="1" si="411"/>
        <v>3</v>
      </c>
      <c r="U227" s="226">
        <f t="shared" ca="1" si="405"/>
        <v>90</v>
      </c>
      <c r="V227" s="221">
        <f t="shared" ca="1" si="413"/>
        <v>90</v>
      </c>
      <c r="W227" s="190">
        <f t="shared" ca="1" si="406"/>
        <v>30</v>
      </c>
      <c r="X227" s="190">
        <f t="shared" ca="1" si="407"/>
        <v>60</v>
      </c>
      <c r="Y227" s="244">
        <f t="shared" ca="1" si="408"/>
        <v>0.33333333296296297</v>
      </c>
      <c r="Z227" s="191"/>
      <c r="AA227" s="246">
        <f t="shared" ca="1" si="415"/>
        <v>2</v>
      </c>
      <c r="AB227" s="246">
        <f t="shared" ca="1" si="415"/>
        <v>1</v>
      </c>
      <c r="AC227" s="246" t="str">
        <f t="shared" ref="AC227:AM242" ca="1" si="417">IF($AB227=1,INDIRECT($A$200&amp;"R"&amp;ROW()-200&amp;"C"&amp;COLUMN(),0),0)</f>
        <v>ВК  /  ВИБІРКОВА ЧАСТИНА</v>
      </c>
      <c r="AD227" s="246">
        <f t="shared" ca="1" si="417"/>
        <v>0</v>
      </c>
      <c r="AE227" s="246" t="str">
        <f t="shared" ca="1" si="389"/>
        <v>Дисципліна з Г-каталога 04</v>
      </c>
      <c r="AF227" s="246">
        <f t="shared" ca="1" si="417"/>
        <v>3</v>
      </c>
      <c r="AG227" s="246">
        <f t="shared" ca="1" si="417"/>
        <v>1</v>
      </c>
      <c r="AH227" s="246">
        <f t="shared" ca="1" si="417"/>
        <v>0</v>
      </c>
      <c r="AI227" s="246">
        <f t="shared" ca="1" si="417"/>
        <v>1</v>
      </c>
      <c r="AJ227" s="246">
        <f t="shared" ca="1" si="417"/>
        <v>0</v>
      </c>
      <c r="AK227" s="246" t="str">
        <f t="shared" ca="1" si="417"/>
        <v>з.</v>
      </c>
      <c r="AL227" s="246">
        <f t="shared" ca="1" si="417"/>
        <v>0</v>
      </c>
      <c r="AM227" s="246">
        <f t="shared" ca="1" si="417"/>
        <v>0</v>
      </c>
      <c r="AN227">
        <f t="shared" ca="1" si="409"/>
        <v>0</v>
      </c>
      <c r="AO227">
        <f t="shared" ca="1" si="409"/>
        <v>0</v>
      </c>
      <c r="AP227">
        <f t="shared" ca="1" si="410"/>
        <v>0</v>
      </c>
      <c r="AQ227">
        <f t="shared" ca="1" si="410"/>
        <v>0</v>
      </c>
      <c r="AR227" s="247">
        <f t="shared" ca="1" si="400"/>
        <v>0</v>
      </c>
      <c r="AS227">
        <f t="shared" ca="1" si="382"/>
        <v>90</v>
      </c>
      <c r="AT227">
        <f t="shared" ca="1" si="383"/>
        <v>0</v>
      </c>
      <c r="AU227">
        <f t="shared" ca="1" si="414"/>
        <v>0</v>
      </c>
      <c r="AV227">
        <f t="shared" ca="1" si="414"/>
        <v>0</v>
      </c>
      <c r="AW227">
        <f t="shared" ca="1" si="414"/>
        <v>0</v>
      </c>
      <c r="AX227">
        <f t="shared" ca="1" si="414"/>
        <v>0</v>
      </c>
      <c r="BA227" t="str">
        <f t="shared" ca="1" si="384"/>
        <v/>
      </c>
      <c r="BB227">
        <f t="shared" ca="1" si="390"/>
        <v>0</v>
      </c>
      <c r="BC227" t="str">
        <f t="shared" ca="1" si="391"/>
        <v/>
      </c>
      <c r="BD227" t="str">
        <f ca="1">IF(BA227="","",IF(COUNTIF(BA$210:BA226,BA227)&gt;0,VLOOKUP(BA227,BA$210:BC226,2,0)&amp;", "&amp;BB227,""))</f>
        <v/>
      </c>
      <c r="BN227" t="str">
        <f t="shared" ca="1" si="398"/>
        <v>Дисципліна з Г-каталога 04</v>
      </c>
      <c r="BO227">
        <f t="shared" ca="1" si="399"/>
        <v>2</v>
      </c>
      <c r="BP227">
        <f t="shared" ca="1" si="385"/>
        <v>1</v>
      </c>
      <c r="BQ227">
        <f ca="1">IF(BN227="","",IF(COUNTIF(BN$210:BN226,BN227)&gt;0,VLOOKUP(BN227,BN$210:BQ226,4,1)&amp;", "&amp;BO227,BO227))</f>
        <v>2</v>
      </c>
    </row>
    <row r="228" spans="1:69" hidden="1" outlineLevel="1" x14ac:dyDescent="0.25">
      <c r="A228">
        <f t="shared" ca="1" si="416"/>
        <v>0</v>
      </c>
      <c r="B228" s="190">
        <f t="shared" ca="1" si="401"/>
        <v>4</v>
      </c>
      <c r="C228" s="190">
        <f t="shared" ca="1" si="402"/>
        <v>0</v>
      </c>
      <c r="D228" s="190">
        <f t="shared" ca="1" si="403"/>
        <v>2</v>
      </c>
      <c r="E228" s="190">
        <f t="shared" ca="1" si="404"/>
        <v>0</v>
      </c>
      <c r="F228" s="190">
        <f t="shared" ca="1" si="412"/>
        <v>1</v>
      </c>
      <c r="G228" s="204">
        <f t="shared" ca="1" si="386"/>
        <v>6</v>
      </c>
      <c r="H228" s="227"/>
      <c r="I228" s="227"/>
      <c r="J228" s="227"/>
      <c r="K228" s="227"/>
      <c r="L228" s="227"/>
      <c r="M228" s="227">
        <f t="shared" ca="1" si="393"/>
        <v>15</v>
      </c>
      <c r="N228" s="227">
        <f t="shared" ca="1" si="394"/>
        <v>0</v>
      </c>
      <c r="O228" s="227">
        <f t="shared" ca="1" si="395"/>
        <v>15</v>
      </c>
      <c r="P228" s="227">
        <f t="shared" ca="1" si="396"/>
        <v>0</v>
      </c>
      <c r="Q228" s="227"/>
      <c r="R228" s="227"/>
      <c r="S228" s="226">
        <f t="shared" ca="1" si="375"/>
        <v>15</v>
      </c>
      <c r="T228" s="225">
        <f t="shared" ca="1" si="411"/>
        <v>3</v>
      </c>
      <c r="U228" s="226">
        <f t="shared" ca="1" si="405"/>
        <v>90</v>
      </c>
      <c r="V228" s="221">
        <f t="shared" ca="1" si="413"/>
        <v>90</v>
      </c>
      <c r="W228" s="190">
        <f t="shared" ca="1" si="406"/>
        <v>30</v>
      </c>
      <c r="X228" s="190">
        <f t="shared" ca="1" si="407"/>
        <v>60</v>
      </c>
      <c r="Y228" s="244">
        <f t="shared" ca="1" si="408"/>
        <v>0.33333333296296297</v>
      </c>
      <c r="Z228" s="191"/>
      <c r="AA228" s="246">
        <f t="shared" ca="1" si="415"/>
        <v>2</v>
      </c>
      <c r="AB228" s="246">
        <f t="shared" ca="1" si="415"/>
        <v>1</v>
      </c>
      <c r="AC228" s="246" t="str">
        <f t="shared" ca="1" si="417"/>
        <v>ВК  /  ВИБІРКОВА ЧАСТИНА</v>
      </c>
      <c r="AD228" s="246">
        <f t="shared" ca="1" si="417"/>
        <v>0</v>
      </c>
      <c r="AE228" s="246" t="str">
        <f t="shared" ca="1" si="389"/>
        <v>Дисципліна з Г-каталога 05</v>
      </c>
      <c r="AF228" s="246">
        <f t="shared" ca="1" si="417"/>
        <v>3</v>
      </c>
      <c r="AG228" s="246">
        <f t="shared" ca="1" si="417"/>
        <v>1</v>
      </c>
      <c r="AH228" s="246">
        <f t="shared" ca="1" si="417"/>
        <v>0</v>
      </c>
      <c r="AI228" s="246">
        <f t="shared" ca="1" si="417"/>
        <v>1</v>
      </c>
      <c r="AJ228" s="246">
        <f t="shared" ca="1" si="417"/>
        <v>0</v>
      </c>
      <c r="AK228" s="246" t="str">
        <f t="shared" ca="1" si="417"/>
        <v>з.</v>
      </c>
      <c r="AL228" s="246">
        <f t="shared" ca="1" si="417"/>
        <v>0</v>
      </c>
      <c r="AM228" s="246">
        <f t="shared" ca="1" si="417"/>
        <v>0</v>
      </c>
      <c r="AN228">
        <f t="shared" ca="1" si="409"/>
        <v>0</v>
      </c>
      <c r="AO228">
        <f t="shared" ca="1" si="409"/>
        <v>0</v>
      </c>
      <c r="AP228">
        <f t="shared" ca="1" si="410"/>
        <v>0</v>
      </c>
      <c r="AQ228">
        <f t="shared" ca="1" si="410"/>
        <v>0</v>
      </c>
      <c r="AR228" s="247">
        <f t="shared" ca="1" si="400"/>
        <v>0</v>
      </c>
      <c r="AS228">
        <f t="shared" ca="1" si="382"/>
        <v>90</v>
      </c>
      <c r="AT228">
        <f t="shared" ca="1" si="383"/>
        <v>0</v>
      </c>
      <c r="AU228">
        <f t="shared" ca="1" si="414"/>
        <v>0</v>
      </c>
      <c r="AV228">
        <f t="shared" ca="1" si="414"/>
        <v>0</v>
      </c>
      <c r="AW228">
        <f t="shared" ca="1" si="414"/>
        <v>0</v>
      </c>
      <c r="AX228">
        <f t="shared" ca="1" si="414"/>
        <v>0</v>
      </c>
      <c r="BA228" t="str">
        <f t="shared" ca="1" si="384"/>
        <v/>
      </c>
      <c r="BB228">
        <f t="shared" ca="1" si="390"/>
        <v>0</v>
      </c>
      <c r="BC228" t="str">
        <f t="shared" ca="1" si="391"/>
        <v/>
      </c>
      <c r="BD228" t="str">
        <f ca="1">IF(BA228="","",IF(COUNTIF(BA$210:BA227,BA228)&gt;0,VLOOKUP(BA228,BA$210:BC227,2,0)&amp;", "&amp;BB228,""))</f>
        <v/>
      </c>
      <c r="BN228" t="str">
        <f t="shared" ca="1" si="398"/>
        <v>Дисципліна з Г-каталога 05</v>
      </c>
      <c r="BO228">
        <f t="shared" ca="1" si="399"/>
        <v>2</v>
      </c>
      <c r="BP228">
        <f t="shared" ca="1" si="385"/>
        <v>1</v>
      </c>
      <c r="BQ228">
        <f ca="1">IF(BN228="","",IF(COUNTIF(BN$210:BN227,BN228)&gt;0,VLOOKUP(BN228,BN$210:BQ227,4,1)&amp;", "&amp;BO228,BO228))</f>
        <v>2</v>
      </c>
    </row>
    <row r="229" spans="1:69" ht="15.75" hidden="1" outlineLevel="1" thickBot="1" x14ac:dyDescent="0.3">
      <c r="A229">
        <f t="shared" ca="1" si="416"/>
        <v>0</v>
      </c>
      <c r="B229" s="207">
        <f t="shared" ca="1" si="401"/>
        <v>4</v>
      </c>
      <c r="C229" s="207">
        <f t="shared" ca="1" si="402"/>
        <v>0</v>
      </c>
      <c r="D229" s="207">
        <f t="shared" ca="1" si="403"/>
        <v>6</v>
      </c>
      <c r="E229" s="207">
        <f t="shared" ca="1" si="404"/>
        <v>0</v>
      </c>
      <c r="F229" s="207">
        <f t="shared" ca="1" si="412"/>
        <v>1</v>
      </c>
      <c r="G229" s="208">
        <f t="shared" ca="1" si="386"/>
        <v>10</v>
      </c>
      <c r="H229" s="224"/>
      <c r="I229" s="224"/>
      <c r="J229" s="224"/>
      <c r="K229" s="224"/>
      <c r="L229" s="224"/>
      <c r="M229" s="224">
        <f t="shared" ca="1" si="393"/>
        <v>15</v>
      </c>
      <c r="N229" s="224">
        <f t="shared" ca="1" si="394"/>
        <v>0</v>
      </c>
      <c r="O229" s="224">
        <f t="shared" ca="1" si="395"/>
        <v>30</v>
      </c>
      <c r="P229" s="224">
        <f t="shared" ca="1" si="396"/>
        <v>0</v>
      </c>
      <c r="Q229" s="224"/>
      <c r="R229" s="224"/>
      <c r="S229" s="226">
        <f t="shared" ca="1" si="375"/>
        <v>15</v>
      </c>
      <c r="T229" s="223">
        <f t="shared" ca="1" si="411"/>
        <v>4</v>
      </c>
      <c r="U229" s="219">
        <f t="shared" ca="1" si="405"/>
        <v>120</v>
      </c>
      <c r="V229" s="220">
        <f t="shared" ca="1" si="413"/>
        <v>120</v>
      </c>
      <c r="W229" s="207">
        <f t="shared" ca="1" si="406"/>
        <v>45</v>
      </c>
      <c r="X229" s="207">
        <f t="shared" ca="1" si="407"/>
        <v>75</v>
      </c>
      <c r="Y229" s="245">
        <f t="shared" ca="1" si="408"/>
        <v>0.37499999968750003</v>
      </c>
      <c r="Z229" s="209"/>
      <c r="AA229" s="246">
        <f t="shared" ca="1" si="415"/>
        <v>2</v>
      </c>
      <c r="AB229" s="246">
        <f t="shared" ca="1" si="415"/>
        <v>1</v>
      </c>
      <c r="AC229" s="246" t="str">
        <f t="shared" ca="1" si="417"/>
        <v>ВК  /  ВИБІРКОВА ЧАСТИНА</v>
      </c>
      <c r="AD229" s="246">
        <f t="shared" ca="1" si="417"/>
        <v>0</v>
      </c>
      <c r="AE229" s="246" t="str">
        <f t="shared" ca="1" si="389"/>
        <v>Дисципліна з Г-каталога 06</v>
      </c>
      <c r="AF229" s="246">
        <f t="shared" ca="1" si="417"/>
        <v>4</v>
      </c>
      <c r="AG229" s="246">
        <f t="shared" ca="1" si="417"/>
        <v>1</v>
      </c>
      <c r="AH229" s="246">
        <f t="shared" ca="1" si="417"/>
        <v>0</v>
      </c>
      <c r="AI229" s="246">
        <f t="shared" ca="1" si="417"/>
        <v>2</v>
      </c>
      <c r="AJ229" s="246">
        <f t="shared" ca="1" si="417"/>
        <v>0</v>
      </c>
      <c r="AK229" s="246" t="str">
        <f t="shared" ca="1" si="417"/>
        <v>з.</v>
      </c>
      <c r="AL229" s="246">
        <f t="shared" ca="1" si="417"/>
        <v>0</v>
      </c>
      <c r="AM229" s="246">
        <f t="shared" ca="1" si="417"/>
        <v>0</v>
      </c>
      <c r="AN229" s="234">
        <f t="shared" ref="AN229" ca="1" si="418">IF(S229="","",SUMPRODUCT(($AA$210:$AA$289=AA229)+0,$AB$210:$AB$289,$W$210:$W$289)/S229)</f>
        <v>23</v>
      </c>
      <c r="AO229" s="237">
        <f t="shared" ref="AO229" ca="1" si="419">SUMPRODUCT(($AA$210:$AA$289=AA229)+0,$AB$210:$AB$289,$AF$210:$AF$289)</f>
        <v>30</v>
      </c>
      <c r="AP229" s="237">
        <f t="shared" ref="AP229" ca="1" si="420">SUMIF($AA$210:$AA$289,AA229,$AR$210:$AR$289)</f>
        <v>3</v>
      </c>
      <c r="AQ229">
        <f t="shared" ref="AQ229" ca="1" si="421">SUMIF($AA$210:$AA$289,AA229,$B$210:$B$289)+SUMIF($AA$210:$AA$289,AA229,$C$210:$C$289)+SUMIF($AA$210:$AA$289,AA229,$D$210:$D$289)+SUMIF($AA$210:$AA$289,AA229,$E$210:$E$289)</f>
        <v>68</v>
      </c>
      <c r="AR229" s="247">
        <f t="shared" ca="1" si="400"/>
        <v>0</v>
      </c>
      <c r="AS229">
        <f t="shared" ca="1" si="382"/>
        <v>120</v>
      </c>
      <c r="AT229">
        <f t="shared" ca="1" si="383"/>
        <v>0</v>
      </c>
      <c r="AU229">
        <f t="shared" ca="1" si="414"/>
        <v>0</v>
      </c>
      <c r="AV229">
        <f t="shared" ca="1" si="414"/>
        <v>0</v>
      </c>
      <c r="AW229">
        <f t="shared" ca="1" si="414"/>
        <v>0</v>
      </c>
      <c r="AX229">
        <f t="shared" ca="1" si="414"/>
        <v>0</v>
      </c>
      <c r="BA229" t="str">
        <f t="shared" ca="1" si="384"/>
        <v/>
      </c>
      <c r="BB229">
        <f t="shared" ca="1" si="390"/>
        <v>0</v>
      </c>
      <c r="BC229" t="str">
        <f t="shared" ca="1" si="391"/>
        <v/>
      </c>
      <c r="BD229" t="str">
        <f ca="1">IF(BA229="","",IF(COUNTIF(BA$210:BA228,BA229)&gt;0,VLOOKUP(BA229,BA$210:BC228,2,0)&amp;", "&amp;BB229,""))</f>
        <v/>
      </c>
      <c r="BN229" t="str">
        <f t="shared" ca="1" si="398"/>
        <v>Дисципліна з Г-каталога 06</v>
      </c>
      <c r="BO229">
        <f t="shared" ca="1" si="399"/>
        <v>2</v>
      </c>
      <c r="BP229">
        <f t="shared" ca="1" si="385"/>
        <v>1</v>
      </c>
      <c r="BQ229">
        <f ca="1">IF(BN229="","",IF(COUNTIF(BN$210:BN228,BN229)&gt;0,VLOOKUP(BN229,BN$210:BQ228,4,1)&amp;", "&amp;BO229,BO229))</f>
        <v>2</v>
      </c>
    </row>
    <row r="230" spans="1:69" hidden="1" outlineLevel="1" x14ac:dyDescent="0.25">
      <c r="A230">
        <f t="shared" ca="1" si="416"/>
        <v>0</v>
      </c>
      <c r="B230" s="193">
        <f t="shared" ca="1" si="401"/>
        <v>0</v>
      </c>
      <c r="C230" s="193">
        <f t="shared" ca="1" si="402"/>
        <v>0</v>
      </c>
      <c r="D230" s="193">
        <f t="shared" ca="1" si="403"/>
        <v>0</v>
      </c>
      <c r="E230" s="193">
        <f t="shared" ca="1" si="404"/>
        <v>0</v>
      </c>
      <c r="F230" s="193">
        <f t="shared" ca="1" si="412"/>
        <v>0</v>
      </c>
      <c r="G230" s="194">
        <f t="shared" ca="1" si="386"/>
        <v>0</v>
      </c>
      <c r="H230" s="230"/>
      <c r="I230" s="230"/>
      <c r="J230" s="230"/>
      <c r="K230" s="230"/>
      <c r="L230" s="230"/>
      <c r="M230" s="230" t="e">
        <f t="shared" ca="1" si="393"/>
        <v>#VALUE!</v>
      </c>
      <c r="N230" s="230" t="e">
        <f t="shared" ca="1" si="394"/>
        <v>#VALUE!</v>
      </c>
      <c r="O230" s="230" t="e">
        <f t="shared" ca="1" si="395"/>
        <v>#VALUE!</v>
      </c>
      <c r="P230" s="230" t="e">
        <f t="shared" ca="1" si="396"/>
        <v>#VALUE!</v>
      </c>
      <c r="Q230" s="230"/>
      <c r="R230" s="230"/>
      <c r="S230" s="226" t="str">
        <f t="shared" ca="1" si="375"/>
        <v/>
      </c>
      <c r="T230" s="228">
        <f t="shared" ca="1" si="411"/>
        <v>0</v>
      </c>
      <c r="U230" s="229">
        <f t="shared" ca="1" si="405"/>
        <v>0</v>
      </c>
      <c r="V230" s="222">
        <f t="shared" ca="1" si="413"/>
        <v>0</v>
      </c>
      <c r="W230" s="193">
        <f t="shared" ca="1" si="406"/>
        <v>0</v>
      </c>
      <c r="X230" s="193">
        <f t="shared" ca="1" si="407"/>
        <v>0</v>
      </c>
      <c r="Y230" s="243">
        <f t="shared" ca="1" si="408"/>
        <v>0</v>
      </c>
      <c r="Z230" s="195"/>
      <c r="AA230" s="246">
        <f t="shared" ca="1" si="415"/>
        <v>3</v>
      </c>
      <c r="AB230" s="246">
        <f t="shared" ca="1" si="415"/>
        <v>0</v>
      </c>
      <c r="AC230" s="246">
        <f t="shared" ca="1" si="417"/>
        <v>0</v>
      </c>
      <c r="AD230" s="246">
        <f t="shared" ca="1" si="417"/>
        <v>0</v>
      </c>
      <c r="AE230" s="246" t="str">
        <f t="shared" ca="1" si="389"/>
        <v/>
      </c>
      <c r="AF230" s="246">
        <f t="shared" ca="1" si="417"/>
        <v>0</v>
      </c>
      <c r="AG230" s="246">
        <f t="shared" ca="1" si="417"/>
        <v>0</v>
      </c>
      <c r="AH230" s="246">
        <f t="shared" ca="1" si="417"/>
        <v>0</v>
      </c>
      <c r="AI230" s="246">
        <f t="shared" ca="1" si="417"/>
        <v>0</v>
      </c>
      <c r="AJ230" s="246">
        <f t="shared" ca="1" si="417"/>
        <v>0</v>
      </c>
      <c r="AK230" s="246">
        <f t="shared" ca="1" si="417"/>
        <v>0</v>
      </c>
      <c r="AL230" s="246">
        <f t="shared" ca="1" si="417"/>
        <v>0</v>
      </c>
      <c r="AM230" s="246">
        <f t="shared" ca="1" si="417"/>
        <v>0</v>
      </c>
      <c r="AN230">
        <f t="shared" ca="1" si="409"/>
        <v>0</v>
      </c>
      <c r="AO230">
        <f t="shared" ca="1" si="409"/>
        <v>0</v>
      </c>
      <c r="AP230">
        <f t="shared" ca="1" si="410"/>
        <v>0</v>
      </c>
      <c r="AQ230">
        <f t="shared" ca="1" si="410"/>
        <v>0</v>
      </c>
      <c r="AR230" s="247">
        <f t="shared" ca="1" si="400"/>
        <v>0</v>
      </c>
      <c r="AS230">
        <f t="shared" ca="1" si="382"/>
        <v>0</v>
      </c>
      <c r="AT230">
        <f t="shared" ca="1" si="383"/>
        <v>0</v>
      </c>
      <c r="AU230">
        <f t="shared" ca="1" si="414"/>
        <v>0</v>
      </c>
      <c r="AV230">
        <f t="shared" ca="1" si="414"/>
        <v>0</v>
      </c>
      <c r="AW230">
        <f t="shared" ca="1" si="414"/>
        <v>0</v>
      </c>
      <c r="AX230">
        <f t="shared" ca="1" si="414"/>
        <v>0</v>
      </c>
      <c r="BA230" t="str">
        <f t="shared" ca="1" si="384"/>
        <v/>
      </c>
      <c r="BB230">
        <f t="shared" ca="1" si="390"/>
        <v>0</v>
      </c>
      <c r="BC230" t="str">
        <f t="shared" ca="1" si="391"/>
        <v/>
      </c>
      <c r="BD230" t="str">
        <f ca="1">IF(BA230="","",IF(COUNTIF(BA$210:BA229,BA230)&gt;0,VLOOKUP(BA230,BA$210:BC229,2,0)&amp;", "&amp;BB230,""))</f>
        <v/>
      </c>
      <c r="BN230" t="str">
        <f t="shared" ca="1" si="398"/>
        <v/>
      </c>
      <c r="BO230">
        <f t="shared" ca="1" si="399"/>
        <v>0</v>
      </c>
      <c r="BP230" t="str">
        <f t="shared" ca="1" si="385"/>
        <v/>
      </c>
      <c r="BQ230" t="str">
        <f ca="1">IF(BN230="","",IF(COUNTIF(BN$210:BN229,BN230)&gt;0,VLOOKUP(BN230,BN$210:BQ229,4,1)&amp;", "&amp;BO230,BO230))</f>
        <v/>
      </c>
    </row>
    <row r="231" spans="1:69" hidden="1" outlineLevel="1" x14ac:dyDescent="0.25">
      <c r="A231">
        <f t="shared" ca="1" si="416"/>
        <v>0</v>
      </c>
      <c r="B231" s="190">
        <f t="shared" ca="1" si="401"/>
        <v>0</v>
      </c>
      <c r="C231" s="190">
        <f t="shared" ca="1" si="402"/>
        <v>0</v>
      </c>
      <c r="D231" s="190">
        <f t="shared" ca="1" si="403"/>
        <v>0</v>
      </c>
      <c r="E231" s="190">
        <f t="shared" ca="1" si="404"/>
        <v>0</v>
      </c>
      <c r="F231" s="190">
        <f t="shared" ca="1" si="412"/>
        <v>0</v>
      </c>
      <c r="G231" s="204">
        <f t="shared" ca="1" si="386"/>
        <v>0</v>
      </c>
      <c r="H231" s="227"/>
      <c r="I231" s="227"/>
      <c r="J231" s="227"/>
      <c r="K231" s="227"/>
      <c r="L231" s="227"/>
      <c r="M231" s="227" t="e">
        <f t="shared" ca="1" si="393"/>
        <v>#VALUE!</v>
      </c>
      <c r="N231" s="227" t="e">
        <f t="shared" ca="1" si="394"/>
        <v>#VALUE!</v>
      </c>
      <c r="O231" s="227" t="e">
        <f t="shared" ca="1" si="395"/>
        <v>#VALUE!</v>
      </c>
      <c r="P231" s="227" t="e">
        <f t="shared" ca="1" si="396"/>
        <v>#VALUE!</v>
      </c>
      <c r="Q231" s="227"/>
      <c r="R231" s="227"/>
      <c r="S231" s="226" t="str">
        <f t="shared" ca="1" si="375"/>
        <v/>
      </c>
      <c r="T231" s="225">
        <f t="shared" ca="1" si="411"/>
        <v>6</v>
      </c>
      <c r="U231" s="226">
        <f t="shared" ca="1" si="405"/>
        <v>180</v>
      </c>
      <c r="V231" s="221">
        <f t="shared" ca="1" si="413"/>
        <v>180</v>
      </c>
      <c r="W231" s="190">
        <f t="shared" ca="1" si="406"/>
        <v>0</v>
      </c>
      <c r="X231" s="190">
        <f t="shared" ca="1" si="407"/>
        <v>180</v>
      </c>
      <c r="Y231" s="244">
        <f t="shared" ca="1" si="408"/>
        <v>0</v>
      </c>
      <c r="Z231" s="191"/>
      <c r="AA231" s="246">
        <f t="shared" ca="1" si="415"/>
        <v>3</v>
      </c>
      <c r="AB231" s="246">
        <f t="shared" ca="1" si="415"/>
        <v>1</v>
      </c>
      <c r="AC231" s="246" t="str">
        <f t="shared" ca="1" si="417"/>
        <v>ОК  /  НОРМАТИВНА ЧАСТИНА</v>
      </c>
      <c r="AD231" s="246" t="str">
        <f t="shared" ca="1" si="417"/>
        <v>ІТЕЗ</v>
      </c>
      <c r="AE231" s="246" t="str">
        <f t="shared" ca="1" si="389"/>
        <v>Переддипломна практика</v>
      </c>
      <c r="AF231" s="246">
        <f t="shared" ca="1" si="417"/>
        <v>6</v>
      </c>
      <c r="AG231" s="246">
        <f t="shared" ca="1" si="417"/>
        <v>0</v>
      </c>
      <c r="AH231" s="246">
        <f t="shared" ca="1" si="417"/>
        <v>0</v>
      </c>
      <c r="AI231" s="246">
        <f t="shared" ca="1" si="417"/>
        <v>0</v>
      </c>
      <c r="AJ231" s="246">
        <f t="shared" ca="1" si="417"/>
        <v>0</v>
      </c>
      <c r="AK231" s="246" t="str">
        <f t="shared" ca="1" si="417"/>
        <v>д.з.</v>
      </c>
      <c r="AL231" s="246">
        <f t="shared" ca="1" si="417"/>
        <v>0</v>
      </c>
      <c r="AM231" s="246">
        <f t="shared" ca="1" si="417"/>
        <v>0</v>
      </c>
      <c r="AN231">
        <f t="shared" ca="1" si="409"/>
        <v>0</v>
      </c>
      <c r="AO231">
        <f t="shared" ca="1" si="409"/>
        <v>0</v>
      </c>
      <c r="AP231">
        <f t="shared" ca="1" si="410"/>
        <v>0</v>
      </c>
      <c r="AQ231">
        <f t="shared" ca="1" si="410"/>
        <v>0</v>
      </c>
      <c r="AR231" s="247">
        <f t="shared" ca="1" si="400"/>
        <v>1</v>
      </c>
      <c r="AS231">
        <f t="shared" ca="1" si="382"/>
        <v>0</v>
      </c>
      <c r="AT231">
        <f t="shared" ca="1" si="383"/>
        <v>180</v>
      </c>
      <c r="AU231">
        <f t="shared" ca="1" si="414"/>
        <v>0</v>
      </c>
      <c r="AV231">
        <f t="shared" ca="1" si="414"/>
        <v>0</v>
      </c>
      <c r="AW231">
        <f t="shared" ca="1" si="414"/>
        <v>0</v>
      </c>
      <c r="AX231">
        <f t="shared" ca="1" si="414"/>
        <v>0</v>
      </c>
      <c r="BA231" t="str">
        <f t="shared" ca="1" si="384"/>
        <v/>
      </c>
      <c r="BB231">
        <f t="shared" ca="1" si="390"/>
        <v>0</v>
      </c>
      <c r="BC231" t="str">
        <f t="shared" ca="1" si="391"/>
        <v/>
      </c>
      <c r="BD231" t="str">
        <f ca="1">IF(BA231="","",IF(COUNTIF(BA$210:BA230,BA231)&gt;0,VLOOKUP(BA231,BA$210:BC230,2,0)&amp;", "&amp;BB231,""))</f>
        <v/>
      </c>
      <c r="BN231" t="str">
        <f t="shared" ca="1" si="398"/>
        <v>Переддипломна практика</v>
      </c>
      <c r="BO231">
        <f t="shared" ca="1" si="399"/>
        <v>3</v>
      </c>
      <c r="BP231">
        <f t="shared" ca="1" si="385"/>
        <v>1</v>
      </c>
      <c r="BQ231">
        <f ca="1">IF(BN231="","",IF(COUNTIF(BN$210:BN230,BN231)&gt;0,VLOOKUP(BN231,BN$210:BQ230,4,1)&amp;", "&amp;BO231,BO231))</f>
        <v>3</v>
      </c>
    </row>
    <row r="232" spans="1:69" hidden="1" outlineLevel="1" x14ac:dyDescent="0.25">
      <c r="A232">
        <f t="shared" ca="1" si="416"/>
        <v>0</v>
      </c>
      <c r="B232" s="190">
        <f t="shared" ca="1" si="401"/>
        <v>0</v>
      </c>
      <c r="C232" s="190">
        <f t="shared" ca="1" si="402"/>
        <v>0</v>
      </c>
      <c r="D232" s="190">
        <f t="shared" ca="1" si="403"/>
        <v>0</v>
      </c>
      <c r="E232" s="190">
        <f t="shared" ca="1" si="404"/>
        <v>0</v>
      </c>
      <c r="F232" s="190">
        <f t="shared" ca="1" si="412"/>
        <v>0</v>
      </c>
      <c r="G232" s="204">
        <f t="shared" ca="1" si="386"/>
        <v>0</v>
      </c>
      <c r="H232" s="227"/>
      <c r="I232" s="227"/>
      <c r="J232" s="227"/>
      <c r="K232" s="227"/>
      <c r="L232" s="227"/>
      <c r="M232" s="227" t="e">
        <f t="shared" ca="1" si="393"/>
        <v>#VALUE!</v>
      </c>
      <c r="N232" s="227" t="e">
        <f t="shared" ca="1" si="394"/>
        <v>#VALUE!</v>
      </c>
      <c r="O232" s="227" t="e">
        <f t="shared" ca="1" si="395"/>
        <v>#VALUE!</v>
      </c>
      <c r="P232" s="227" t="e">
        <f t="shared" ca="1" si="396"/>
        <v>#VALUE!</v>
      </c>
      <c r="Q232" s="227"/>
      <c r="R232" s="227"/>
      <c r="S232" s="226" t="str">
        <f t="shared" ca="1" si="375"/>
        <v/>
      </c>
      <c r="T232" s="225">
        <f t="shared" ca="1" si="411"/>
        <v>24</v>
      </c>
      <c r="U232" s="226">
        <f t="shared" ca="1" si="405"/>
        <v>720</v>
      </c>
      <c r="V232" s="221">
        <f t="shared" ca="1" si="413"/>
        <v>645</v>
      </c>
      <c r="W232" s="190">
        <f t="shared" ca="1" si="406"/>
        <v>0</v>
      </c>
      <c r="X232" s="190">
        <f t="shared" ca="1" si="407"/>
        <v>645</v>
      </c>
      <c r="Y232" s="244">
        <f t="shared" ca="1" si="408"/>
        <v>0</v>
      </c>
      <c r="Z232" s="191"/>
      <c r="AA232" s="246">
        <f t="shared" ca="1" si="415"/>
        <v>3</v>
      </c>
      <c r="AB232" s="246">
        <f t="shared" ca="1" si="415"/>
        <v>1</v>
      </c>
      <c r="AC232" s="246" t="str">
        <f t="shared" ca="1" si="417"/>
        <v>ОК  /  НОРМАТИВНА ЧАСТИНА</v>
      </c>
      <c r="AD232" s="246" t="str">
        <f t="shared" ca="1" si="417"/>
        <v>ІТЕЗ</v>
      </c>
      <c r="AE232" s="246" t="str">
        <f t="shared" ca="1" si="389"/>
        <v>Дипломування</v>
      </c>
      <c r="AF232" s="246">
        <f t="shared" ca="1" si="417"/>
        <v>21.5</v>
      </c>
      <c r="AG232" s="246">
        <f t="shared" ca="1" si="417"/>
        <v>0</v>
      </c>
      <c r="AH232" s="246">
        <f t="shared" ca="1" si="417"/>
        <v>0</v>
      </c>
      <c r="AI232" s="246">
        <f t="shared" ca="1" si="417"/>
        <v>0</v>
      </c>
      <c r="AJ232" s="246">
        <f t="shared" ca="1" si="417"/>
        <v>0</v>
      </c>
      <c r="AK232" s="246" t="str">
        <f t="shared" ca="1" si="417"/>
        <v>д.а.</v>
      </c>
      <c r="AL232" s="246">
        <f t="shared" ca="1" si="417"/>
        <v>0</v>
      </c>
      <c r="AM232" s="246">
        <f t="shared" ca="1" si="417"/>
        <v>0</v>
      </c>
      <c r="AN232">
        <f t="shared" ca="1" si="409"/>
        <v>0</v>
      </c>
      <c r="AO232">
        <f t="shared" ca="1" si="409"/>
        <v>0</v>
      </c>
      <c r="AP232">
        <f t="shared" ca="1" si="410"/>
        <v>0</v>
      </c>
      <c r="AQ232">
        <f t="shared" ca="1" si="410"/>
        <v>0</v>
      </c>
      <c r="AR232" s="247">
        <f t="shared" ca="1" si="400"/>
        <v>0</v>
      </c>
      <c r="AS232">
        <f t="shared" ca="1" si="382"/>
        <v>0</v>
      </c>
      <c r="AT232">
        <f t="shared" ca="1" si="383"/>
        <v>645</v>
      </c>
      <c r="AU232">
        <f t="shared" ca="1" si="414"/>
        <v>0</v>
      </c>
      <c r="AV232">
        <f t="shared" ca="1" si="414"/>
        <v>0</v>
      </c>
      <c r="AW232">
        <f t="shared" ca="1" si="414"/>
        <v>0</v>
      </c>
      <c r="AX232">
        <f t="shared" ca="1" si="414"/>
        <v>0</v>
      </c>
      <c r="BA232" t="str">
        <f t="shared" ca="1" si="384"/>
        <v/>
      </c>
      <c r="BB232">
        <f t="shared" ca="1" si="390"/>
        <v>0</v>
      </c>
      <c r="BC232" t="str">
        <f t="shared" ca="1" si="391"/>
        <v/>
      </c>
      <c r="BD232" t="str">
        <f ca="1">IF(BA232="","",IF(COUNTIF(BA$210:BA231,BA232)&gt;0,VLOOKUP(BA232,BA$210:BC231,2,0)&amp;", "&amp;BB232,""))</f>
        <v/>
      </c>
      <c r="BN232" t="str">
        <f t="shared" ca="1" si="398"/>
        <v/>
      </c>
      <c r="BO232">
        <f t="shared" ca="1" si="399"/>
        <v>0</v>
      </c>
      <c r="BP232" t="str">
        <f t="shared" ca="1" si="385"/>
        <v/>
      </c>
      <c r="BQ232" t="str">
        <f ca="1">IF(BN232="","",IF(COUNTIF(BN$210:BN231,BN232)&gt;0,VLOOKUP(BN232,BN$210:BQ231,4,1)&amp;", "&amp;BO232,BO232))</f>
        <v/>
      </c>
    </row>
    <row r="233" spans="1:69" hidden="1" outlineLevel="1" x14ac:dyDescent="0.25">
      <c r="A233">
        <f t="shared" ca="1" si="416"/>
        <v>0</v>
      </c>
      <c r="B233" s="190">
        <f t="shared" ca="1" si="401"/>
        <v>0</v>
      </c>
      <c r="C233" s="190">
        <f t="shared" ca="1" si="402"/>
        <v>0</v>
      </c>
      <c r="D233" s="190">
        <f t="shared" ca="1" si="403"/>
        <v>0</v>
      </c>
      <c r="E233" s="190">
        <f t="shared" ca="1" si="404"/>
        <v>0</v>
      </c>
      <c r="F233" s="190">
        <f t="shared" ca="1" si="412"/>
        <v>0</v>
      </c>
      <c r="G233" s="204">
        <f t="shared" ca="1" si="386"/>
        <v>0</v>
      </c>
      <c r="H233" s="227"/>
      <c r="I233" s="227"/>
      <c r="J233" s="227"/>
      <c r="K233" s="227"/>
      <c r="L233" s="227"/>
      <c r="M233" s="227" t="e">
        <f t="shared" ca="1" si="393"/>
        <v>#VALUE!</v>
      </c>
      <c r="N233" s="227" t="e">
        <f t="shared" ca="1" si="394"/>
        <v>#VALUE!</v>
      </c>
      <c r="O233" s="227" t="e">
        <f t="shared" ca="1" si="395"/>
        <v>#VALUE!</v>
      </c>
      <c r="P233" s="227" t="e">
        <f t="shared" ca="1" si="396"/>
        <v>#VALUE!</v>
      </c>
      <c r="Q233" s="227"/>
      <c r="R233" s="227"/>
      <c r="S233" s="226" t="str">
        <f t="shared" ca="1" si="375"/>
        <v/>
      </c>
      <c r="T233" s="225">
        <f t="shared" ca="1" si="411"/>
        <v>24</v>
      </c>
      <c r="U233" s="226">
        <f t="shared" ca="1" si="405"/>
        <v>720</v>
      </c>
      <c r="V233" s="221">
        <f t="shared" ca="1" si="413"/>
        <v>45</v>
      </c>
      <c r="W233" s="190">
        <f t="shared" ca="1" si="406"/>
        <v>0</v>
      </c>
      <c r="X233" s="190">
        <f t="shared" ca="1" si="407"/>
        <v>45</v>
      </c>
      <c r="Y233" s="244">
        <f t="shared" ca="1" si="408"/>
        <v>0</v>
      </c>
      <c r="Z233" s="191"/>
      <c r="AA233" s="246">
        <f t="shared" ca="1" si="415"/>
        <v>3</v>
      </c>
      <c r="AB233" s="246">
        <f t="shared" ca="1" si="415"/>
        <v>1</v>
      </c>
      <c r="AC233" s="246" t="str">
        <f t="shared" ca="1" si="417"/>
        <v>ОК  /  НОРМАТИВНА ЧАСТИНА</v>
      </c>
      <c r="AD233" s="246" t="str">
        <f t="shared" ca="1" si="417"/>
        <v>ПТБД</v>
      </c>
      <c r="AE233" s="246" t="str">
        <f t="shared" ca="1" si="389"/>
        <v>Дипломування</v>
      </c>
      <c r="AF233" s="246">
        <f t="shared" ca="1" si="417"/>
        <v>1.5</v>
      </c>
      <c r="AG233" s="246">
        <f t="shared" ca="1" si="417"/>
        <v>0</v>
      </c>
      <c r="AH233" s="246">
        <f t="shared" ca="1" si="417"/>
        <v>0</v>
      </c>
      <c r="AI233" s="246">
        <f t="shared" ca="1" si="417"/>
        <v>0</v>
      </c>
      <c r="AJ233" s="246">
        <f t="shared" ca="1" si="417"/>
        <v>0</v>
      </c>
      <c r="AK233" s="246">
        <f t="shared" ca="1" si="417"/>
        <v>0</v>
      </c>
      <c r="AL233" s="246">
        <f t="shared" ca="1" si="417"/>
        <v>0</v>
      </c>
      <c r="AM233" s="246">
        <f t="shared" ca="1" si="417"/>
        <v>0</v>
      </c>
      <c r="AN233">
        <f t="shared" ca="1" si="409"/>
        <v>0</v>
      </c>
      <c r="AO233">
        <f t="shared" ca="1" si="409"/>
        <v>0</v>
      </c>
      <c r="AP233">
        <f t="shared" ca="1" si="410"/>
        <v>0</v>
      </c>
      <c r="AQ233">
        <f t="shared" ca="1" si="410"/>
        <v>0</v>
      </c>
      <c r="AR233" s="247">
        <f t="shared" ca="1" si="400"/>
        <v>0</v>
      </c>
      <c r="AS233">
        <f t="shared" ca="1" si="382"/>
        <v>0</v>
      </c>
      <c r="AT233">
        <f t="shared" ca="1" si="383"/>
        <v>45</v>
      </c>
      <c r="AU233">
        <f t="shared" ca="1" si="414"/>
        <v>0</v>
      </c>
      <c r="AV233">
        <f t="shared" ca="1" si="414"/>
        <v>0</v>
      </c>
      <c r="AW233">
        <f t="shared" ca="1" si="414"/>
        <v>0</v>
      </c>
      <c r="AX233">
        <f t="shared" ca="1" si="414"/>
        <v>0</v>
      </c>
      <c r="BA233" t="str">
        <f t="shared" ca="1" si="384"/>
        <v/>
      </c>
      <c r="BB233">
        <f t="shared" ca="1" si="390"/>
        <v>0</v>
      </c>
      <c r="BC233" t="str">
        <f t="shared" ca="1" si="391"/>
        <v/>
      </c>
      <c r="BD233" t="str">
        <f ca="1">IF(BA233="","",IF(COUNTIF(BA$210:BA232,BA233)&gt;0,VLOOKUP(BA233,BA$210:BC232,2,0)&amp;", "&amp;BB233,""))</f>
        <v/>
      </c>
      <c r="BN233" t="str">
        <f t="shared" ca="1" si="398"/>
        <v/>
      </c>
      <c r="BO233">
        <f t="shared" ca="1" si="399"/>
        <v>0</v>
      </c>
      <c r="BP233" t="str">
        <f t="shared" ca="1" si="385"/>
        <v/>
      </c>
      <c r="BQ233" t="str">
        <f ca="1">IF(BN233="","",IF(COUNTIF(BN$210:BN232,BN233)&gt;0,VLOOKUP(BN233,BN$210:BQ232,4,1)&amp;", "&amp;BO233,BO233))</f>
        <v/>
      </c>
    </row>
    <row r="234" spans="1:69" hidden="1" outlineLevel="1" x14ac:dyDescent="0.25">
      <c r="A234">
        <f t="shared" ca="1" si="416"/>
        <v>0</v>
      </c>
      <c r="B234" s="190">
        <f t="shared" ca="1" si="401"/>
        <v>0</v>
      </c>
      <c r="C234" s="190">
        <f t="shared" ca="1" si="402"/>
        <v>0</v>
      </c>
      <c r="D234" s="190">
        <f t="shared" ca="1" si="403"/>
        <v>0</v>
      </c>
      <c r="E234" s="190">
        <f t="shared" ca="1" si="404"/>
        <v>0</v>
      </c>
      <c r="F234" s="190">
        <f t="shared" ca="1" si="412"/>
        <v>0</v>
      </c>
      <c r="G234" s="204">
        <f t="shared" ca="1" si="386"/>
        <v>0</v>
      </c>
      <c r="H234" s="227"/>
      <c r="I234" s="227"/>
      <c r="J234" s="227"/>
      <c r="K234" s="227"/>
      <c r="L234" s="227"/>
      <c r="M234" s="227" t="e">
        <f t="shared" ca="1" si="393"/>
        <v>#VALUE!</v>
      </c>
      <c r="N234" s="227" t="e">
        <f t="shared" ca="1" si="394"/>
        <v>#VALUE!</v>
      </c>
      <c r="O234" s="227" t="e">
        <f t="shared" ca="1" si="395"/>
        <v>#VALUE!</v>
      </c>
      <c r="P234" s="227" t="e">
        <f t="shared" ca="1" si="396"/>
        <v>#VALUE!</v>
      </c>
      <c r="Q234" s="227"/>
      <c r="R234" s="227"/>
      <c r="S234" s="226" t="str">
        <f t="shared" ca="1" si="375"/>
        <v/>
      </c>
      <c r="T234" s="225">
        <f t="shared" ca="1" si="411"/>
        <v>24</v>
      </c>
      <c r="U234" s="226">
        <f t="shared" ca="1" si="405"/>
        <v>720</v>
      </c>
      <c r="V234" s="221">
        <f t="shared" ca="1" si="413"/>
        <v>30</v>
      </c>
      <c r="W234" s="190">
        <f t="shared" ca="1" si="406"/>
        <v>0</v>
      </c>
      <c r="X234" s="190">
        <f t="shared" ca="1" si="407"/>
        <v>30</v>
      </c>
      <c r="Y234" s="244">
        <f t="shared" ca="1" si="408"/>
        <v>0</v>
      </c>
      <c r="Z234" s="191"/>
      <c r="AA234" s="246">
        <f t="shared" ca="1" si="415"/>
        <v>3</v>
      </c>
      <c r="AB234" s="246">
        <f t="shared" ca="1" si="415"/>
        <v>1</v>
      </c>
      <c r="AC234" s="246" t="str">
        <f t="shared" ca="1" si="417"/>
        <v>ОК  /  НОРМАТИВНА ЧАСТИНА</v>
      </c>
      <c r="AD234" s="246" t="str">
        <f t="shared" ca="1" si="417"/>
        <v>ОПНС</v>
      </c>
      <c r="AE234" s="246" t="str">
        <f t="shared" ca="1" si="389"/>
        <v>Дипломування</v>
      </c>
      <c r="AF234" s="246">
        <f t="shared" ca="1" si="417"/>
        <v>1</v>
      </c>
      <c r="AG234" s="246">
        <f t="shared" ca="1" si="417"/>
        <v>0</v>
      </c>
      <c r="AH234" s="246">
        <f t="shared" ca="1" si="417"/>
        <v>0</v>
      </c>
      <c r="AI234" s="246">
        <f t="shared" ca="1" si="417"/>
        <v>0</v>
      </c>
      <c r="AJ234" s="246">
        <f t="shared" ca="1" si="417"/>
        <v>0</v>
      </c>
      <c r="AK234" s="246">
        <f t="shared" ca="1" si="417"/>
        <v>0</v>
      </c>
      <c r="AL234" s="246">
        <f t="shared" ca="1" si="417"/>
        <v>0</v>
      </c>
      <c r="AM234" s="246">
        <f t="shared" ca="1" si="417"/>
        <v>0</v>
      </c>
      <c r="AN234">
        <f t="shared" ca="1" si="409"/>
        <v>0</v>
      </c>
      <c r="AO234">
        <f t="shared" ca="1" si="409"/>
        <v>0</v>
      </c>
      <c r="AP234">
        <f t="shared" ca="1" si="410"/>
        <v>0</v>
      </c>
      <c r="AQ234">
        <f t="shared" ca="1" si="410"/>
        <v>0</v>
      </c>
      <c r="AR234" s="247">
        <f t="shared" ca="1" si="400"/>
        <v>0</v>
      </c>
      <c r="AS234">
        <f t="shared" ca="1" si="382"/>
        <v>0</v>
      </c>
      <c r="AT234">
        <f t="shared" ca="1" si="383"/>
        <v>30</v>
      </c>
      <c r="AU234">
        <f t="shared" ca="1" si="414"/>
        <v>0</v>
      </c>
      <c r="AV234">
        <f t="shared" ca="1" si="414"/>
        <v>0</v>
      </c>
      <c r="AW234">
        <f t="shared" ca="1" si="414"/>
        <v>0</v>
      </c>
      <c r="AX234">
        <f t="shared" ca="1" si="414"/>
        <v>0</v>
      </c>
      <c r="BA234" t="str">
        <f t="shared" ca="1" si="384"/>
        <v/>
      </c>
      <c r="BB234">
        <f t="shared" ca="1" si="390"/>
        <v>0</v>
      </c>
      <c r="BC234" t="str">
        <f t="shared" ca="1" si="391"/>
        <v/>
      </c>
      <c r="BD234" t="str">
        <f ca="1">IF(BA234="","",IF(COUNTIF(BA$210:BA233,BA234)&gt;0,VLOOKUP(BA234,BA$210:BC233,2,0)&amp;", "&amp;BB234,""))</f>
        <v/>
      </c>
      <c r="BN234" t="str">
        <f t="shared" ca="1" si="398"/>
        <v/>
      </c>
      <c r="BO234">
        <f t="shared" ca="1" si="399"/>
        <v>0</v>
      </c>
      <c r="BP234" t="str">
        <f t="shared" ca="1" si="385"/>
        <v/>
      </c>
      <c r="BQ234" t="str">
        <f ca="1">IF(BN234="","",IF(COUNTIF(BN$210:BN233,BN234)&gt;0,VLOOKUP(BN234,BN$210:BQ233,4,1)&amp;", "&amp;BO234,BO234))</f>
        <v/>
      </c>
    </row>
    <row r="235" spans="1:69" hidden="1" outlineLevel="1" x14ac:dyDescent="0.25">
      <c r="A235">
        <f t="shared" ca="1" si="416"/>
        <v>0</v>
      </c>
      <c r="B235" s="190">
        <f t="shared" ca="1" si="401"/>
        <v>0</v>
      </c>
      <c r="C235" s="190">
        <f t="shared" ca="1" si="402"/>
        <v>0</v>
      </c>
      <c r="D235" s="190">
        <f t="shared" ca="1" si="403"/>
        <v>0</v>
      </c>
      <c r="E235" s="190">
        <f t="shared" ca="1" si="404"/>
        <v>0</v>
      </c>
      <c r="F235" s="190">
        <f t="shared" ca="1" si="412"/>
        <v>0</v>
      </c>
      <c r="G235" s="204">
        <f t="shared" ca="1" si="386"/>
        <v>0</v>
      </c>
      <c r="H235" s="227"/>
      <c r="I235" s="227"/>
      <c r="J235" s="227"/>
      <c r="K235" s="227"/>
      <c r="L235" s="227"/>
      <c r="M235" s="227" t="e">
        <f t="shared" ca="1" si="393"/>
        <v>#VALUE!</v>
      </c>
      <c r="N235" s="227" t="e">
        <f t="shared" ca="1" si="394"/>
        <v>#VALUE!</v>
      </c>
      <c r="O235" s="227" t="e">
        <f t="shared" ca="1" si="395"/>
        <v>#VALUE!</v>
      </c>
      <c r="P235" s="227" t="e">
        <f t="shared" ca="1" si="396"/>
        <v>#VALUE!</v>
      </c>
      <c r="Q235" s="227"/>
      <c r="R235" s="227"/>
      <c r="S235" s="226" t="str">
        <f t="shared" ca="1" si="375"/>
        <v/>
      </c>
      <c r="T235" s="225">
        <f t="shared" ca="1" si="411"/>
        <v>0</v>
      </c>
      <c r="U235" s="226">
        <f t="shared" ca="1" si="405"/>
        <v>0</v>
      </c>
      <c r="V235" s="221">
        <f t="shared" ca="1" si="413"/>
        <v>0</v>
      </c>
      <c r="W235" s="190">
        <f t="shared" ca="1" si="406"/>
        <v>0</v>
      </c>
      <c r="X235" s="190">
        <f t="shared" ca="1" si="407"/>
        <v>0</v>
      </c>
      <c r="Y235" s="244">
        <f t="shared" ca="1" si="408"/>
        <v>0</v>
      </c>
      <c r="Z235" s="191"/>
      <c r="AA235" s="246">
        <f t="shared" ca="1" si="415"/>
        <v>3</v>
      </c>
      <c r="AB235" s="246">
        <f t="shared" ca="1" si="415"/>
        <v>0</v>
      </c>
      <c r="AC235" s="246">
        <f t="shared" ca="1" si="417"/>
        <v>0</v>
      </c>
      <c r="AD235" s="246">
        <f t="shared" ca="1" si="417"/>
        <v>0</v>
      </c>
      <c r="AE235" s="246" t="str">
        <f t="shared" ca="1" si="389"/>
        <v/>
      </c>
      <c r="AF235" s="246">
        <f t="shared" ca="1" si="417"/>
        <v>0</v>
      </c>
      <c r="AG235" s="246">
        <f t="shared" ca="1" si="417"/>
        <v>0</v>
      </c>
      <c r="AH235" s="246">
        <f t="shared" ca="1" si="417"/>
        <v>0</v>
      </c>
      <c r="AI235" s="246">
        <f t="shared" ca="1" si="417"/>
        <v>0</v>
      </c>
      <c r="AJ235" s="246">
        <f t="shared" ca="1" si="417"/>
        <v>0</v>
      </c>
      <c r="AK235" s="246">
        <f t="shared" ca="1" si="417"/>
        <v>0</v>
      </c>
      <c r="AL235" s="246">
        <f t="shared" ca="1" si="417"/>
        <v>0</v>
      </c>
      <c r="AM235" s="246">
        <f t="shared" ca="1" si="417"/>
        <v>0</v>
      </c>
      <c r="AN235">
        <f t="shared" ca="1" si="409"/>
        <v>0</v>
      </c>
      <c r="AO235">
        <f t="shared" ca="1" si="409"/>
        <v>0</v>
      </c>
      <c r="AP235">
        <f t="shared" ca="1" si="410"/>
        <v>0</v>
      </c>
      <c r="AQ235">
        <f t="shared" ca="1" si="410"/>
        <v>0</v>
      </c>
      <c r="AR235" s="247">
        <f t="shared" ca="1" si="400"/>
        <v>0</v>
      </c>
      <c r="AS235">
        <f t="shared" ca="1" si="382"/>
        <v>0</v>
      </c>
      <c r="AT235">
        <f t="shared" ca="1" si="383"/>
        <v>0</v>
      </c>
      <c r="AU235">
        <f t="shared" ca="1" si="414"/>
        <v>0</v>
      </c>
      <c r="AV235">
        <f t="shared" ca="1" si="414"/>
        <v>0</v>
      </c>
      <c r="AW235">
        <f t="shared" ca="1" si="414"/>
        <v>0</v>
      </c>
      <c r="AX235">
        <f t="shared" ca="1" si="414"/>
        <v>0</v>
      </c>
      <c r="BA235" t="str">
        <f t="shared" ca="1" si="384"/>
        <v/>
      </c>
      <c r="BB235">
        <f t="shared" ca="1" si="390"/>
        <v>0</v>
      </c>
      <c r="BC235" t="str">
        <f t="shared" ca="1" si="391"/>
        <v/>
      </c>
      <c r="BD235" t="str">
        <f ca="1">IF(BA235="","",IF(COUNTIF(BA$210:BA234,BA235)&gt;0,VLOOKUP(BA235,BA$210:BC234,2,0)&amp;", "&amp;BB235,""))</f>
        <v/>
      </c>
      <c r="BN235" t="str">
        <f t="shared" ca="1" si="398"/>
        <v/>
      </c>
      <c r="BO235">
        <f t="shared" ca="1" si="399"/>
        <v>0</v>
      </c>
      <c r="BP235" t="str">
        <f t="shared" ca="1" si="385"/>
        <v/>
      </c>
      <c r="BQ235" t="str">
        <f ca="1">IF(BN235="","",IF(COUNTIF(BN$210:BN234,BN235)&gt;0,VLOOKUP(BN235,BN$210:BQ234,4,1)&amp;", "&amp;BO235,BO235))</f>
        <v/>
      </c>
    </row>
    <row r="236" spans="1:69" hidden="1" outlineLevel="1" x14ac:dyDescent="0.25">
      <c r="A236">
        <f t="shared" ca="1" si="416"/>
        <v>0</v>
      </c>
      <c r="B236" s="190">
        <f t="shared" ca="1" si="401"/>
        <v>0</v>
      </c>
      <c r="C236" s="190">
        <f t="shared" ca="1" si="402"/>
        <v>0</v>
      </c>
      <c r="D236" s="190">
        <f t="shared" ca="1" si="403"/>
        <v>0</v>
      </c>
      <c r="E236" s="190">
        <f t="shared" ca="1" si="404"/>
        <v>0</v>
      </c>
      <c r="F236" s="190">
        <f t="shared" ca="1" si="412"/>
        <v>0</v>
      </c>
      <c r="G236" s="204">
        <f t="shared" ca="1" si="386"/>
        <v>0</v>
      </c>
      <c r="H236" s="227"/>
      <c r="I236" s="227"/>
      <c r="J236" s="227"/>
      <c r="K236" s="227"/>
      <c r="L236" s="227"/>
      <c r="M236" s="227" t="e">
        <f t="shared" ca="1" si="393"/>
        <v>#VALUE!</v>
      </c>
      <c r="N236" s="227" t="e">
        <f t="shared" ca="1" si="394"/>
        <v>#VALUE!</v>
      </c>
      <c r="O236" s="227" t="e">
        <f t="shared" ca="1" si="395"/>
        <v>#VALUE!</v>
      </c>
      <c r="P236" s="227" t="e">
        <f t="shared" ca="1" si="396"/>
        <v>#VALUE!</v>
      </c>
      <c r="Q236" s="227"/>
      <c r="R236" s="227"/>
      <c r="S236" s="226" t="str">
        <f t="shared" ca="1" si="375"/>
        <v/>
      </c>
      <c r="T236" s="225">
        <f t="shared" ca="1" si="411"/>
        <v>0</v>
      </c>
      <c r="U236" s="226">
        <f t="shared" ca="1" si="405"/>
        <v>0</v>
      </c>
      <c r="V236" s="221">
        <f t="shared" ca="1" si="413"/>
        <v>0</v>
      </c>
      <c r="W236" s="190">
        <f t="shared" ca="1" si="406"/>
        <v>0</v>
      </c>
      <c r="X236" s="190">
        <f t="shared" ca="1" si="407"/>
        <v>0</v>
      </c>
      <c r="Y236" s="244">
        <f t="shared" ca="1" si="408"/>
        <v>0</v>
      </c>
      <c r="Z236" s="191"/>
      <c r="AA236" s="246">
        <f t="shared" ca="1" si="415"/>
        <v>3</v>
      </c>
      <c r="AB236" s="246">
        <f t="shared" ca="1" si="415"/>
        <v>0</v>
      </c>
      <c r="AC236" s="246">
        <f t="shared" ca="1" si="417"/>
        <v>0</v>
      </c>
      <c r="AD236" s="246">
        <f t="shared" ca="1" si="417"/>
        <v>0</v>
      </c>
      <c r="AE236" s="246" t="str">
        <f t="shared" ca="1" si="389"/>
        <v/>
      </c>
      <c r="AF236" s="246">
        <f t="shared" ca="1" si="417"/>
        <v>0</v>
      </c>
      <c r="AG236" s="246">
        <f t="shared" ca="1" si="417"/>
        <v>0</v>
      </c>
      <c r="AH236" s="246">
        <f t="shared" ca="1" si="417"/>
        <v>0</v>
      </c>
      <c r="AI236" s="246">
        <f t="shared" ca="1" si="417"/>
        <v>0</v>
      </c>
      <c r="AJ236" s="246">
        <f t="shared" ca="1" si="417"/>
        <v>0</v>
      </c>
      <c r="AK236" s="246">
        <f t="shared" ca="1" si="417"/>
        <v>0</v>
      </c>
      <c r="AL236" s="246">
        <f t="shared" ca="1" si="417"/>
        <v>0</v>
      </c>
      <c r="AM236" s="246">
        <f t="shared" ca="1" si="417"/>
        <v>0</v>
      </c>
      <c r="AN236">
        <f t="shared" ca="1" si="409"/>
        <v>0</v>
      </c>
      <c r="AO236">
        <f t="shared" ca="1" si="409"/>
        <v>0</v>
      </c>
      <c r="AP236">
        <f t="shared" ca="1" si="410"/>
        <v>0</v>
      </c>
      <c r="AQ236">
        <f t="shared" ca="1" si="410"/>
        <v>0</v>
      </c>
      <c r="AR236" s="247">
        <f t="shared" ca="1" si="400"/>
        <v>0</v>
      </c>
      <c r="AS236">
        <f t="shared" ca="1" si="382"/>
        <v>0</v>
      </c>
      <c r="AT236">
        <f t="shared" ca="1" si="383"/>
        <v>0</v>
      </c>
      <c r="AU236">
        <f t="shared" ca="1" si="414"/>
        <v>0</v>
      </c>
      <c r="AV236">
        <f t="shared" ca="1" si="414"/>
        <v>0</v>
      </c>
      <c r="AW236">
        <f t="shared" ca="1" si="414"/>
        <v>0</v>
      </c>
      <c r="AX236">
        <f t="shared" ca="1" si="414"/>
        <v>0</v>
      </c>
      <c r="BA236" t="str">
        <f t="shared" ca="1" si="384"/>
        <v/>
      </c>
      <c r="BB236">
        <f t="shared" ca="1" si="390"/>
        <v>0</v>
      </c>
      <c r="BC236" t="str">
        <f t="shared" ca="1" si="391"/>
        <v/>
      </c>
      <c r="BD236" t="str">
        <f ca="1">IF(BA236="","",IF(COUNTIF(BA$210:BA235,BA236)&gt;0,VLOOKUP(BA236,BA$210:BC235,2,0)&amp;", "&amp;BB236,""))</f>
        <v/>
      </c>
      <c r="BN236" t="str">
        <f t="shared" ca="1" si="398"/>
        <v/>
      </c>
      <c r="BO236">
        <f t="shared" ca="1" si="399"/>
        <v>0</v>
      </c>
      <c r="BP236" t="str">
        <f t="shared" ca="1" si="385"/>
        <v/>
      </c>
      <c r="BQ236" t="str">
        <f ca="1">IF(BN236="","",IF(COUNTIF(BN$210:BN235,BN236)&gt;0,VLOOKUP(BN236,BN$210:BQ235,4,1)&amp;", "&amp;BO236,BO236))</f>
        <v/>
      </c>
    </row>
    <row r="237" spans="1:69" hidden="1" outlineLevel="1" x14ac:dyDescent="0.25">
      <c r="A237">
        <f t="shared" ca="1" si="416"/>
        <v>0</v>
      </c>
      <c r="B237" s="190">
        <f t="shared" ca="1" si="401"/>
        <v>0</v>
      </c>
      <c r="C237" s="190">
        <f t="shared" ca="1" si="402"/>
        <v>0</v>
      </c>
      <c r="D237" s="190">
        <f t="shared" ca="1" si="403"/>
        <v>0</v>
      </c>
      <c r="E237" s="190">
        <f t="shared" ca="1" si="404"/>
        <v>0</v>
      </c>
      <c r="F237" s="190">
        <f t="shared" ca="1" si="412"/>
        <v>0</v>
      </c>
      <c r="G237" s="204">
        <f t="shared" ca="1" si="386"/>
        <v>0</v>
      </c>
      <c r="H237" s="227"/>
      <c r="I237" s="227"/>
      <c r="J237" s="227"/>
      <c r="K237" s="227"/>
      <c r="L237" s="227"/>
      <c r="M237" s="227" t="e">
        <f t="shared" ca="1" si="393"/>
        <v>#VALUE!</v>
      </c>
      <c r="N237" s="227" t="e">
        <f t="shared" ca="1" si="394"/>
        <v>#VALUE!</v>
      </c>
      <c r="O237" s="227" t="e">
        <f t="shared" ca="1" si="395"/>
        <v>#VALUE!</v>
      </c>
      <c r="P237" s="227" t="e">
        <f t="shared" ca="1" si="396"/>
        <v>#VALUE!</v>
      </c>
      <c r="Q237" s="227"/>
      <c r="R237" s="227"/>
      <c r="S237" s="226" t="str">
        <f t="shared" ca="1" si="375"/>
        <v/>
      </c>
      <c r="T237" s="225">
        <f t="shared" ca="1" si="411"/>
        <v>0</v>
      </c>
      <c r="U237" s="226">
        <f t="shared" ca="1" si="405"/>
        <v>0</v>
      </c>
      <c r="V237" s="221">
        <f t="shared" ca="1" si="413"/>
        <v>0</v>
      </c>
      <c r="W237" s="190">
        <f t="shared" ca="1" si="406"/>
        <v>0</v>
      </c>
      <c r="X237" s="190">
        <f t="shared" ca="1" si="407"/>
        <v>0</v>
      </c>
      <c r="Y237" s="244">
        <f t="shared" ca="1" si="408"/>
        <v>0</v>
      </c>
      <c r="Z237" s="191"/>
      <c r="AA237" s="246">
        <f t="shared" ca="1" si="415"/>
        <v>3</v>
      </c>
      <c r="AB237" s="246">
        <f t="shared" ca="1" si="415"/>
        <v>0</v>
      </c>
      <c r="AC237" s="246">
        <f t="shared" ca="1" si="417"/>
        <v>0</v>
      </c>
      <c r="AD237" s="246">
        <f t="shared" ca="1" si="417"/>
        <v>0</v>
      </c>
      <c r="AE237" s="246" t="str">
        <f t="shared" ca="1" si="389"/>
        <v/>
      </c>
      <c r="AF237" s="246">
        <f t="shared" ca="1" si="417"/>
        <v>0</v>
      </c>
      <c r="AG237" s="246">
        <f t="shared" ca="1" si="417"/>
        <v>0</v>
      </c>
      <c r="AH237" s="246">
        <f t="shared" ca="1" si="417"/>
        <v>0</v>
      </c>
      <c r="AI237" s="246">
        <f t="shared" ca="1" si="417"/>
        <v>0</v>
      </c>
      <c r="AJ237" s="246">
        <f t="shared" ca="1" si="417"/>
        <v>0</v>
      </c>
      <c r="AK237" s="246">
        <f t="shared" ca="1" si="417"/>
        <v>0</v>
      </c>
      <c r="AL237" s="246">
        <f t="shared" ca="1" si="417"/>
        <v>0</v>
      </c>
      <c r="AM237" s="246">
        <f t="shared" ca="1" si="417"/>
        <v>0</v>
      </c>
      <c r="AN237">
        <f t="shared" ca="1" si="409"/>
        <v>0</v>
      </c>
      <c r="AO237">
        <f t="shared" ca="1" si="409"/>
        <v>0</v>
      </c>
      <c r="AP237">
        <f t="shared" ca="1" si="410"/>
        <v>0</v>
      </c>
      <c r="AQ237">
        <f t="shared" ca="1" si="410"/>
        <v>0</v>
      </c>
      <c r="AR237" s="247">
        <f t="shared" ca="1" si="400"/>
        <v>0</v>
      </c>
      <c r="AS237">
        <f t="shared" ca="1" si="382"/>
        <v>0</v>
      </c>
      <c r="AT237">
        <f t="shared" ca="1" si="383"/>
        <v>0</v>
      </c>
      <c r="AU237">
        <f t="shared" ca="1" si="414"/>
        <v>0</v>
      </c>
      <c r="AV237">
        <f t="shared" ca="1" si="414"/>
        <v>0</v>
      </c>
      <c r="AW237">
        <f t="shared" ca="1" si="414"/>
        <v>0</v>
      </c>
      <c r="AX237">
        <f t="shared" ca="1" si="414"/>
        <v>0</v>
      </c>
      <c r="BA237" t="str">
        <f t="shared" ca="1" si="384"/>
        <v/>
      </c>
      <c r="BB237">
        <f t="shared" ca="1" si="390"/>
        <v>0</v>
      </c>
      <c r="BC237" t="str">
        <f t="shared" ca="1" si="391"/>
        <v/>
      </c>
      <c r="BD237" t="str">
        <f ca="1">IF(BA237="","",IF(COUNTIF(BA$210:BA236,BA237)&gt;0,VLOOKUP(BA237,BA$210:BC236,2,0)&amp;", "&amp;BB237,""))</f>
        <v/>
      </c>
      <c r="BN237" t="str">
        <f t="shared" ca="1" si="398"/>
        <v/>
      </c>
      <c r="BO237">
        <f t="shared" ca="1" si="399"/>
        <v>0</v>
      </c>
      <c r="BP237" t="str">
        <f t="shared" ca="1" si="385"/>
        <v/>
      </c>
      <c r="BQ237" t="str">
        <f ca="1">IF(BN237="","",IF(COUNTIF(BN$210:BN236,BN237)&gt;0,VLOOKUP(BN237,BN$210:BQ236,4,1)&amp;", "&amp;BO237,BO237))</f>
        <v/>
      </c>
    </row>
    <row r="238" spans="1:69" hidden="1" outlineLevel="1" x14ac:dyDescent="0.25">
      <c r="A238">
        <f t="shared" ca="1" si="416"/>
        <v>0</v>
      </c>
      <c r="B238" s="190">
        <f t="shared" ca="1" si="401"/>
        <v>0</v>
      </c>
      <c r="C238" s="190">
        <f t="shared" ca="1" si="402"/>
        <v>0</v>
      </c>
      <c r="D238" s="190">
        <f t="shared" ca="1" si="403"/>
        <v>0</v>
      </c>
      <c r="E238" s="190">
        <f t="shared" ca="1" si="404"/>
        <v>0</v>
      </c>
      <c r="F238" s="190">
        <f t="shared" ca="1" si="412"/>
        <v>0</v>
      </c>
      <c r="G238" s="204">
        <f t="shared" ca="1" si="386"/>
        <v>0</v>
      </c>
      <c r="H238" s="227"/>
      <c r="I238" s="227"/>
      <c r="J238" s="227"/>
      <c r="K238" s="227"/>
      <c r="L238" s="227"/>
      <c r="M238" s="227" t="e">
        <f t="shared" ca="1" si="393"/>
        <v>#VALUE!</v>
      </c>
      <c r="N238" s="227" t="e">
        <f t="shared" ca="1" si="394"/>
        <v>#VALUE!</v>
      </c>
      <c r="O238" s="227" t="e">
        <f t="shared" ca="1" si="395"/>
        <v>#VALUE!</v>
      </c>
      <c r="P238" s="227" t="e">
        <f t="shared" ca="1" si="396"/>
        <v>#VALUE!</v>
      </c>
      <c r="Q238" s="227"/>
      <c r="R238" s="227"/>
      <c r="S238" s="226" t="str">
        <f t="shared" ca="1" si="375"/>
        <v/>
      </c>
      <c r="T238" s="225">
        <f t="shared" ca="1" si="411"/>
        <v>0</v>
      </c>
      <c r="U238" s="226">
        <f t="shared" ca="1" si="405"/>
        <v>0</v>
      </c>
      <c r="V238" s="221">
        <f t="shared" ca="1" si="413"/>
        <v>0</v>
      </c>
      <c r="W238" s="190">
        <f t="shared" ca="1" si="406"/>
        <v>0</v>
      </c>
      <c r="X238" s="190">
        <f t="shared" ca="1" si="407"/>
        <v>0</v>
      </c>
      <c r="Y238" s="244">
        <f t="shared" ca="1" si="408"/>
        <v>0</v>
      </c>
      <c r="Z238" s="191"/>
      <c r="AA238" s="246">
        <f t="shared" ca="1" si="415"/>
        <v>3</v>
      </c>
      <c r="AB238" s="246">
        <f t="shared" ca="1" si="415"/>
        <v>0</v>
      </c>
      <c r="AC238" s="246">
        <f t="shared" ca="1" si="417"/>
        <v>0</v>
      </c>
      <c r="AD238" s="246">
        <f t="shared" ca="1" si="417"/>
        <v>0</v>
      </c>
      <c r="AE238" s="246" t="str">
        <f t="shared" ca="1" si="389"/>
        <v/>
      </c>
      <c r="AF238" s="246">
        <f t="shared" ca="1" si="417"/>
        <v>0</v>
      </c>
      <c r="AG238" s="246">
        <f t="shared" ca="1" si="417"/>
        <v>0</v>
      </c>
      <c r="AH238" s="246">
        <f t="shared" ca="1" si="417"/>
        <v>0</v>
      </c>
      <c r="AI238" s="246">
        <f t="shared" ca="1" si="417"/>
        <v>0</v>
      </c>
      <c r="AJ238" s="246">
        <f t="shared" ca="1" si="417"/>
        <v>0</v>
      </c>
      <c r="AK238" s="246">
        <f t="shared" ca="1" si="417"/>
        <v>0</v>
      </c>
      <c r="AL238" s="246">
        <f t="shared" ca="1" si="417"/>
        <v>0</v>
      </c>
      <c r="AM238" s="246">
        <f t="shared" ca="1" si="417"/>
        <v>0</v>
      </c>
      <c r="AN238">
        <f t="shared" ca="1" si="409"/>
        <v>0</v>
      </c>
      <c r="AO238">
        <f t="shared" ca="1" si="409"/>
        <v>0</v>
      </c>
      <c r="AP238">
        <f t="shared" ca="1" si="410"/>
        <v>0</v>
      </c>
      <c r="AQ238">
        <f t="shared" ca="1" si="410"/>
        <v>0</v>
      </c>
      <c r="AR238" s="247">
        <f t="shared" ca="1" si="400"/>
        <v>0</v>
      </c>
      <c r="AS238">
        <f t="shared" ca="1" si="382"/>
        <v>0</v>
      </c>
      <c r="AT238">
        <f t="shared" ca="1" si="383"/>
        <v>0</v>
      </c>
      <c r="AU238">
        <f t="shared" ca="1" si="414"/>
        <v>0</v>
      </c>
      <c r="AV238">
        <f t="shared" ca="1" si="414"/>
        <v>0</v>
      </c>
      <c r="AW238">
        <f t="shared" ca="1" si="414"/>
        <v>0</v>
      </c>
      <c r="AX238">
        <f t="shared" ca="1" si="414"/>
        <v>0</v>
      </c>
      <c r="BA238" t="str">
        <f t="shared" ca="1" si="384"/>
        <v/>
      </c>
      <c r="BB238">
        <f t="shared" ca="1" si="390"/>
        <v>0</v>
      </c>
      <c r="BC238" t="str">
        <f t="shared" ca="1" si="391"/>
        <v/>
      </c>
      <c r="BD238" t="str">
        <f ca="1">IF(BA238="","",IF(COUNTIF(BA$210:BA237,BA238)&gt;0,VLOOKUP(BA238,BA$210:BC237,2,0)&amp;", "&amp;BB238,""))</f>
        <v/>
      </c>
      <c r="BN238" t="str">
        <f t="shared" ca="1" si="398"/>
        <v/>
      </c>
      <c r="BO238">
        <f t="shared" ca="1" si="399"/>
        <v>0</v>
      </c>
      <c r="BP238" t="str">
        <f t="shared" ca="1" si="385"/>
        <v/>
      </c>
      <c r="BQ238" t="str">
        <f ca="1">IF(BN238="","",IF(COUNTIF(BN$210:BN237,BN238)&gt;0,VLOOKUP(BN238,BN$210:BQ237,4,1)&amp;", "&amp;BO238,BO238))</f>
        <v/>
      </c>
    </row>
    <row r="239" spans="1:69" ht="15.75" hidden="1" outlineLevel="1" thickBot="1" x14ac:dyDescent="0.3">
      <c r="A239">
        <f t="shared" ca="1" si="416"/>
        <v>0</v>
      </c>
      <c r="B239" s="207">
        <f t="shared" ca="1" si="401"/>
        <v>0</v>
      </c>
      <c r="C239" s="207">
        <f t="shared" ca="1" si="402"/>
        <v>0</v>
      </c>
      <c r="D239" s="207">
        <f t="shared" ca="1" si="403"/>
        <v>0</v>
      </c>
      <c r="E239" s="207">
        <f t="shared" ca="1" si="404"/>
        <v>0</v>
      </c>
      <c r="F239" s="207">
        <f t="shared" ca="1" si="412"/>
        <v>0</v>
      </c>
      <c r="G239" s="208">
        <f t="shared" ca="1" si="386"/>
        <v>0</v>
      </c>
      <c r="H239" s="224"/>
      <c r="I239" s="224"/>
      <c r="J239" s="224"/>
      <c r="K239" s="224"/>
      <c r="L239" s="224"/>
      <c r="M239" s="224" t="e">
        <f t="shared" ca="1" si="393"/>
        <v>#VALUE!</v>
      </c>
      <c r="N239" s="224" t="e">
        <f t="shared" ca="1" si="394"/>
        <v>#VALUE!</v>
      </c>
      <c r="O239" s="224" t="e">
        <f t="shared" ca="1" si="395"/>
        <v>#VALUE!</v>
      </c>
      <c r="P239" s="224" t="e">
        <f t="shared" ca="1" si="396"/>
        <v>#VALUE!</v>
      </c>
      <c r="Q239" s="224"/>
      <c r="R239" s="224"/>
      <c r="S239" s="226" t="str">
        <f t="shared" ca="1" si="375"/>
        <v/>
      </c>
      <c r="T239" s="223">
        <f t="shared" ca="1" si="411"/>
        <v>0</v>
      </c>
      <c r="U239" s="219">
        <f t="shared" ca="1" si="405"/>
        <v>0</v>
      </c>
      <c r="V239" s="220">
        <f t="shared" ca="1" si="413"/>
        <v>0</v>
      </c>
      <c r="W239" s="207">
        <f t="shared" ca="1" si="406"/>
        <v>0</v>
      </c>
      <c r="X239" s="207">
        <f t="shared" ca="1" si="407"/>
        <v>0</v>
      </c>
      <c r="Y239" s="245">
        <f t="shared" ca="1" si="408"/>
        <v>0</v>
      </c>
      <c r="Z239" s="209"/>
      <c r="AA239" s="246">
        <f t="shared" ca="1" si="415"/>
        <v>3</v>
      </c>
      <c r="AB239" s="246">
        <f t="shared" ca="1" si="415"/>
        <v>0</v>
      </c>
      <c r="AC239" s="246">
        <f t="shared" ca="1" si="417"/>
        <v>0</v>
      </c>
      <c r="AD239" s="246">
        <f t="shared" ca="1" si="417"/>
        <v>0</v>
      </c>
      <c r="AE239" s="246" t="str">
        <f t="shared" ca="1" si="389"/>
        <v/>
      </c>
      <c r="AF239" s="246">
        <f t="shared" ca="1" si="417"/>
        <v>0</v>
      </c>
      <c r="AG239" s="246">
        <f t="shared" ca="1" si="417"/>
        <v>0</v>
      </c>
      <c r="AH239" s="246">
        <f t="shared" ca="1" si="417"/>
        <v>0</v>
      </c>
      <c r="AI239" s="246">
        <f t="shared" ca="1" si="417"/>
        <v>0</v>
      </c>
      <c r="AJ239" s="246">
        <f t="shared" ca="1" si="417"/>
        <v>0</v>
      </c>
      <c r="AK239" s="246">
        <f t="shared" ca="1" si="417"/>
        <v>0</v>
      </c>
      <c r="AL239" s="246">
        <f t="shared" ca="1" si="417"/>
        <v>0</v>
      </c>
      <c r="AM239" s="246">
        <f t="shared" ca="1" si="417"/>
        <v>0</v>
      </c>
      <c r="AN239" s="234" t="str">
        <f t="shared" ref="AN239" ca="1" si="422">IF(S239="","",SUMPRODUCT(($AA$210:$AA$289=AA239)+0,$AB$210:$AB$289,$W$210:$W$289)/S239)</f>
        <v/>
      </c>
      <c r="AO239" s="237">
        <f t="shared" ref="AO239" ca="1" si="423">SUMPRODUCT(($AA$210:$AA$289=AA239)+0,$AB$210:$AB$289,$AF$210:$AF$289)</f>
        <v>30</v>
      </c>
      <c r="AP239" s="237">
        <f t="shared" ref="AP239" ca="1" si="424">SUMIF($AA$210:$AA$289,AA239,$AR$210:$AR$289)</f>
        <v>1</v>
      </c>
      <c r="AQ239">
        <f t="shared" ref="AQ239" ca="1" si="425">SUMIF($AA$210:$AA$289,AA239,$B$210:$B$289)+SUMIF($AA$210:$AA$289,AA239,$C$210:$C$289)+SUMIF($AA$210:$AA$289,AA239,$D$210:$D$289)+SUMIF($AA$210:$AA$289,AA239,$E$210:$E$289)</f>
        <v>0</v>
      </c>
      <c r="AR239" s="247">
        <f t="shared" ca="1" si="400"/>
        <v>0</v>
      </c>
      <c r="AS239">
        <f t="shared" ca="1" si="382"/>
        <v>0</v>
      </c>
      <c r="AT239">
        <f t="shared" ca="1" si="383"/>
        <v>0</v>
      </c>
      <c r="AU239">
        <f t="shared" ca="1" si="414"/>
        <v>0</v>
      </c>
      <c r="AV239">
        <f t="shared" ca="1" si="414"/>
        <v>0</v>
      </c>
      <c r="AW239">
        <f t="shared" ca="1" si="414"/>
        <v>0</v>
      </c>
      <c r="AX239">
        <f t="shared" ca="1" si="414"/>
        <v>0</v>
      </c>
      <c r="BA239" t="str">
        <f t="shared" ca="1" si="384"/>
        <v/>
      </c>
      <c r="BB239">
        <f t="shared" ca="1" si="390"/>
        <v>0</v>
      </c>
      <c r="BC239" t="str">
        <f t="shared" ca="1" si="391"/>
        <v/>
      </c>
      <c r="BD239" t="str">
        <f ca="1">IF(BA239="","",IF(COUNTIF(BA$210:BA238,BA239)&gt;0,VLOOKUP(BA239,BA$210:BC238,2,0)&amp;", "&amp;BB239,""))</f>
        <v/>
      </c>
      <c r="BN239" t="str">
        <f t="shared" ca="1" si="398"/>
        <v/>
      </c>
      <c r="BO239">
        <f t="shared" ca="1" si="399"/>
        <v>0</v>
      </c>
      <c r="BP239" t="str">
        <f t="shared" ca="1" si="385"/>
        <v/>
      </c>
      <c r="BQ239" t="str">
        <f ca="1">IF(BN239="","",IF(COUNTIF(BN$210:BN238,BN239)&gt;0,VLOOKUP(BN239,BN$210:BQ238,4,1)&amp;", "&amp;BO239,BO239))</f>
        <v/>
      </c>
    </row>
    <row r="240" spans="1:69" hidden="1" outlineLevel="1" x14ac:dyDescent="0.25">
      <c r="A240">
        <f t="shared" ca="1" si="416"/>
        <v>0</v>
      </c>
      <c r="B240" s="193">
        <f t="shared" ca="1" si="401"/>
        <v>0</v>
      </c>
      <c r="C240" s="193">
        <f t="shared" ca="1" si="402"/>
        <v>0</v>
      </c>
      <c r="D240" s="193">
        <f t="shared" ca="1" si="403"/>
        <v>0</v>
      </c>
      <c r="E240" s="193">
        <f t="shared" ca="1" si="404"/>
        <v>0</v>
      </c>
      <c r="F240" s="193">
        <f t="shared" ca="1" si="412"/>
        <v>0</v>
      </c>
      <c r="G240" s="194">
        <f t="shared" ca="1" si="386"/>
        <v>0</v>
      </c>
      <c r="H240" s="230"/>
      <c r="I240" s="230"/>
      <c r="J240" s="230"/>
      <c r="K240" s="230"/>
      <c r="L240" s="230"/>
      <c r="M240" s="230" t="e">
        <f t="shared" ca="1" si="393"/>
        <v>#VALUE!</v>
      </c>
      <c r="N240" s="230" t="e">
        <f t="shared" ca="1" si="394"/>
        <v>#VALUE!</v>
      </c>
      <c r="O240" s="230" t="e">
        <f t="shared" ca="1" si="395"/>
        <v>#VALUE!</v>
      </c>
      <c r="P240" s="230" t="e">
        <f t="shared" ca="1" si="396"/>
        <v>#VALUE!</v>
      </c>
      <c r="Q240" s="230"/>
      <c r="R240" s="230"/>
      <c r="S240" s="226" t="str">
        <f t="shared" ca="1" si="375"/>
        <v/>
      </c>
      <c r="T240" s="228">
        <f t="shared" ca="1" si="411"/>
        <v>0</v>
      </c>
      <c r="U240" s="229">
        <f t="shared" ca="1" si="405"/>
        <v>0</v>
      </c>
      <c r="V240" s="222">
        <f t="shared" ca="1" si="413"/>
        <v>0</v>
      </c>
      <c r="W240" s="193">
        <f t="shared" ca="1" si="406"/>
        <v>0</v>
      </c>
      <c r="X240" s="193">
        <f t="shared" ca="1" si="407"/>
        <v>0</v>
      </c>
      <c r="Y240" s="243">
        <f t="shared" ca="1" si="408"/>
        <v>0</v>
      </c>
      <c r="Z240" s="195"/>
      <c r="AA240" s="246">
        <f t="shared" ca="1" si="415"/>
        <v>4</v>
      </c>
      <c r="AB240" s="246">
        <f t="shared" ca="1" si="415"/>
        <v>0</v>
      </c>
      <c r="AC240" s="246">
        <f t="shared" ca="1" si="417"/>
        <v>0</v>
      </c>
      <c r="AD240" s="246">
        <f t="shared" ca="1" si="417"/>
        <v>0</v>
      </c>
      <c r="AE240" s="246" t="str">
        <f t="shared" ca="1" si="389"/>
        <v/>
      </c>
      <c r="AF240" s="246">
        <f t="shared" ca="1" si="417"/>
        <v>0</v>
      </c>
      <c r="AG240" s="246">
        <f t="shared" ca="1" si="417"/>
        <v>0</v>
      </c>
      <c r="AH240" s="246">
        <f t="shared" ca="1" si="417"/>
        <v>0</v>
      </c>
      <c r="AI240" s="246">
        <f t="shared" ca="1" si="417"/>
        <v>0</v>
      </c>
      <c r="AJ240" s="246">
        <f t="shared" ca="1" si="417"/>
        <v>0</v>
      </c>
      <c r="AK240" s="246">
        <f t="shared" ca="1" si="417"/>
        <v>0</v>
      </c>
      <c r="AL240" s="246">
        <f t="shared" ca="1" si="417"/>
        <v>0</v>
      </c>
      <c r="AM240" s="246">
        <f t="shared" ca="1" si="417"/>
        <v>0</v>
      </c>
      <c r="AN240">
        <f t="shared" ca="1" si="409"/>
        <v>0</v>
      </c>
      <c r="AO240">
        <f t="shared" ca="1" si="409"/>
        <v>0</v>
      </c>
      <c r="AP240">
        <f t="shared" ca="1" si="410"/>
        <v>0</v>
      </c>
      <c r="AQ240">
        <f t="shared" ca="1" si="410"/>
        <v>0</v>
      </c>
      <c r="AR240" s="247">
        <f t="shared" ca="1" si="400"/>
        <v>0</v>
      </c>
      <c r="AS240">
        <f t="shared" ca="1" si="382"/>
        <v>0</v>
      </c>
      <c r="AT240">
        <f t="shared" ca="1" si="383"/>
        <v>0</v>
      </c>
      <c r="AU240">
        <f t="shared" ref="AU240:AX255" ca="1" si="426">INDIRECT($A$200&amp;"R"&amp;ROW()-200&amp;"C"&amp;COLUMN(),0)</f>
        <v>0</v>
      </c>
      <c r="AV240">
        <f t="shared" ca="1" si="426"/>
        <v>0</v>
      </c>
      <c r="AW240">
        <f t="shared" ca="1" si="426"/>
        <v>0</v>
      </c>
      <c r="AX240">
        <f t="shared" ca="1" si="426"/>
        <v>0</v>
      </c>
      <c r="BA240" t="str">
        <f t="shared" ca="1" si="384"/>
        <v/>
      </c>
      <c r="BB240">
        <f t="shared" ca="1" si="390"/>
        <v>0</v>
      </c>
      <c r="BC240" t="str">
        <f t="shared" ca="1" si="391"/>
        <v/>
      </c>
      <c r="BD240" t="str">
        <f ca="1">IF(BA240="","",IF(COUNTIF(BA$210:BA239,BA240)&gt;0,VLOOKUP(BA240,BA$210:BC239,2,0)&amp;", "&amp;BB240,""))</f>
        <v/>
      </c>
      <c r="BN240" t="str">
        <f t="shared" ca="1" si="398"/>
        <v/>
      </c>
      <c r="BO240">
        <f t="shared" ca="1" si="399"/>
        <v>0</v>
      </c>
      <c r="BP240" t="str">
        <f t="shared" ca="1" si="385"/>
        <v/>
      </c>
      <c r="BQ240" t="str">
        <f ca="1">IF(BN240="","",IF(COUNTIF(BN$210:BN239,BN240)&gt;0,VLOOKUP(BN240,BN$210:BQ239,4,1)&amp;", "&amp;BO240,BO240))</f>
        <v/>
      </c>
    </row>
    <row r="241" spans="1:69" hidden="1" outlineLevel="1" x14ac:dyDescent="0.25">
      <c r="A241">
        <f t="shared" ca="1" si="416"/>
        <v>0</v>
      </c>
      <c r="B241" s="190">
        <f t="shared" ca="1" si="401"/>
        <v>0</v>
      </c>
      <c r="C241" s="190">
        <f t="shared" ca="1" si="402"/>
        <v>0</v>
      </c>
      <c r="D241" s="190">
        <f t="shared" ca="1" si="403"/>
        <v>0</v>
      </c>
      <c r="E241" s="190">
        <f t="shared" ca="1" si="404"/>
        <v>0</v>
      </c>
      <c r="F241" s="190">
        <f t="shared" ca="1" si="412"/>
        <v>0</v>
      </c>
      <c r="G241" s="204">
        <f t="shared" ca="1" si="386"/>
        <v>0</v>
      </c>
      <c r="H241" s="227"/>
      <c r="I241" s="227"/>
      <c r="J241" s="227"/>
      <c r="K241" s="227"/>
      <c r="L241" s="227"/>
      <c r="M241" s="227" t="e">
        <f t="shared" ca="1" si="393"/>
        <v>#VALUE!</v>
      </c>
      <c r="N241" s="227" t="e">
        <f t="shared" ca="1" si="394"/>
        <v>#VALUE!</v>
      </c>
      <c r="O241" s="227" t="e">
        <f t="shared" ca="1" si="395"/>
        <v>#VALUE!</v>
      </c>
      <c r="P241" s="227" t="e">
        <f t="shared" ca="1" si="396"/>
        <v>#VALUE!</v>
      </c>
      <c r="Q241" s="227"/>
      <c r="R241" s="227"/>
      <c r="S241" s="226" t="str">
        <f t="shared" ca="1" si="375"/>
        <v/>
      </c>
      <c r="T241" s="225">
        <f t="shared" ca="1" si="411"/>
        <v>0</v>
      </c>
      <c r="U241" s="226">
        <f t="shared" ca="1" si="405"/>
        <v>0</v>
      </c>
      <c r="V241" s="221">
        <f t="shared" ca="1" si="413"/>
        <v>0</v>
      </c>
      <c r="W241" s="190">
        <f t="shared" ca="1" si="406"/>
        <v>0</v>
      </c>
      <c r="X241" s="190">
        <f t="shared" ca="1" si="407"/>
        <v>0</v>
      </c>
      <c r="Y241" s="244">
        <f t="shared" ca="1" si="408"/>
        <v>0</v>
      </c>
      <c r="Z241" s="191"/>
      <c r="AA241" s="246">
        <f t="shared" ref="AA241:AB256" ca="1" si="427">INDIRECT($A$200&amp;"R"&amp;ROW()-200&amp;"C"&amp;COLUMN(),0)</f>
        <v>4</v>
      </c>
      <c r="AB241" s="246">
        <f t="shared" ca="1" si="427"/>
        <v>0</v>
      </c>
      <c r="AC241" s="246">
        <f t="shared" ca="1" si="417"/>
        <v>0</v>
      </c>
      <c r="AD241" s="246">
        <f t="shared" ca="1" si="417"/>
        <v>0</v>
      </c>
      <c r="AE241" s="246" t="str">
        <f t="shared" ca="1" si="389"/>
        <v/>
      </c>
      <c r="AF241" s="246">
        <f t="shared" ca="1" si="417"/>
        <v>0</v>
      </c>
      <c r="AG241" s="246">
        <f t="shared" ca="1" si="417"/>
        <v>0</v>
      </c>
      <c r="AH241" s="246">
        <f t="shared" ca="1" si="417"/>
        <v>0</v>
      </c>
      <c r="AI241" s="246">
        <f t="shared" ca="1" si="417"/>
        <v>0</v>
      </c>
      <c r="AJ241" s="246">
        <f t="shared" ca="1" si="417"/>
        <v>0</v>
      </c>
      <c r="AK241" s="246">
        <f t="shared" ca="1" si="417"/>
        <v>0</v>
      </c>
      <c r="AL241" s="246">
        <f t="shared" ca="1" si="417"/>
        <v>0</v>
      </c>
      <c r="AM241" s="246">
        <f t="shared" ca="1" si="417"/>
        <v>0</v>
      </c>
      <c r="AN241">
        <f t="shared" ca="1" si="409"/>
        <v>0</v>
      </c>
      <c r="AO241">
        <f t="shared" ca="1" si="409"/>
        <v>0</v>
      </c>
      <c r="AP241">
        <f t="shared" ca="1" si="410"/>
        <v>0</v>
      </c>
      <c r="AQ241">
        <f t="shared" ca="1" si="410"/>
        <v>0</v>
      </c>
      <c r="AR241" s="247">
        <f t="shared" ca="1" si="400"/>
        <v>0</v>
      </c>
      <c r="AS241">
        <f t="shared" ca="1" si="382"/>
        <v>0</v>
      </c>
      <c r="AT241">
        <f t="shared" ca="1" si="383"/>
        <v>0</v>
      </c>
      <c r="AU241">
        <f t="shared" ref="AU241:AU255" ca="1" si="428">INDIRECT($A$200&amp;"R"&amp;ROW()-200&amp;"C"&amp;COLUMN(),0)</f>
        <v>0</v>
      </c>
      <c r="AV241">
        <f t="shared" ca="1" si="426"/>
        <v>0</v>
      </c>
      <c r="AW241">
        <f t="shared" ca="1" si="426"/>
        <v>0</v>
      </c>
      <c r="AX241">
        <f t="shared" ca="1" si="426"/>
        <v>0</v>
      </c>
      <c r="BA241" t="str">
        <f t="shared" ca="1" si="384"/>
        <v/>
      </c>
      <c r="BB241">
        <f t="shared" ca="1" si="390"/>
        <v>0</v>
      </c>
      <c r="BC241" t="str">
        <f t="shared" ca="1" si="391"/>
        <v/>
      </c>
      <c r="BD241" t="str">
        <f ca="1">IF(BA241="","",IF(COUNTIF(BA$210:BA240,BA241)&gt;0,VLOOKUP(BA241,BA$210:BC240,2,0)&amp;", "&amp;BB241,""))</f>
        <v/>
      </c>
      <c r="BN241" t="str">
        <f t="shared" ca="1" si="398"/>
        <v/>
      </c>
      <c r="BO241">
        <f t="shared" ca="1" si="399"/>
        <v>0</v>
      </c>
      <c r="BP241" t="str">
        <f t="shared" ca="1" si="385"/>
        <v/>
      </c>
      <c r="BQ241" t="str">
        <f ca="1">IF(BN241="","",IF(COUNTIF(BN$210:BN240,BN241)&gt;0,VLOOKUP(BN241,BN$210:BQ240,4,1)&amp;", "&amp;BO241,BO241))</f>
        <v/>
      </c>
    </row>
    <row r="242" spans="1:69" hidden="1" outlineLevel="1" x14ac:dyDescent="0.25">
      <c r="A242">
        <f t="shared" ref="A242:A257" ca="1" si="429">INDIRECT($A$200&amp;"R"&amp;ROW()-200&amp;"C"&amp;COLUMN(),0)</f>
        <v>0</v>
      </c>
      <c r="B242" s="190">
        <f t="shared" ca="1" si="401"/>
        <v>0</v>
      </c>
      <c r="C242" s="190">
        <f t="shared" ca="1" si="402"/>
        <v>0</v>
      </c>
      <c r="D242" s="190">
        <f t="shared" ca="1" si="403"/>
        <v>0</v>
      </c>
      <c r="E242" s="190">
        <f t="shared" ca="1" si="404"/>
        <v>0</v>
      </c>
      <c r="F242" s="190">
        <f t="shared" ca="1" si="412"/>
        <v>0</v>
      </c>
      <c r="G242" s="204">
        <f t="shared" ca="1" si="386"/>
        <v>0</v>
      </c>
      <c r="H242" s="227"/>
      <c r="I242" s="227"/>
      <c r="J242" s="227"/>
      <c r="K242" s="227"/>
      <c r="L242" s="227"/>
      <c r="M242" s="227" t="e">
        <f t="shared" ca="1" si="393"/>
        <v>#VALUE!</v>
      </c>
      <c r="N242" s="227" t="e">
        <f t="shared" ca="1" si="394"/>
        <v>#VALUE!</v>
      </c>
      <c r="O242" s="227" t="e">
        <f t="shared" ca="1" si="395"/>
        <v>#VALUE!</v>
      </c>
      <c r="P242" s="227" t="e">
        <f t="shared" ca="1" si="396"/>
        <v>#VALUE!</v>
      </c>
      <c r="Q242" s="227"/>
      <c r="R242" s="227"/>
      <c r="S242" s="226" t="str">
        <f t="shared" ca="1" si="375"/>
        <v/>
      </c>
      <c r="T242" s="225">
        <f t="shared" ca="1" si="411"/>
        <v>0</v>
      </c>
      <c r="U242" s="226">
        <f t="shared" ca="1" si="405"/>
        <v>0</v>
      </c>
      <c r="V242" s="221">
        <f t="shared" ca="1" si="413"/>
        <v>0</v>
      </c>
      <c r="W242" s="190">
        <f t="shared" ca="1" si="406"/>
        <v>0</v>
      </c>
      <c r="X242" s="190">
        <f t="shared" ca="1" si="407"/>
        <v>0</v>
      </c>
      <c r="Y242" s="244">
        <f t="shared" ca="1" si="408"/>
        <v>0</v>
      </c>
      <c r="Z242" s="191"/>
      <c r="AA242" s="246">
        <f t="shared" ca="1" si="427"/>
        <v>4</v>
      </c>
      <c r="AB242" s="246">
        <f t="shared" ca="1" si="427"/>
        <v>0</v>
      </c>
      <c r="AC242" s="246">
        <f t="shared" ca="1" si="417"/>
        <v>0</v>
      </c>
      <c r="AD242" s="246">
        <f t="shared" ca="1" si="417"/>
        <v>0</v>
      </c>
      <c r="AE242" s="246" t="str">
        <f t="shared" ca="1" si="389"/>
        <v/>
      </c>
      <c r="AF242" s="246">
        <f t="shared" ca="1" si="417"/>
        <v>0</v>
      </c>
      <c r="AG242" s="246">
        <f t="shared" ca="1" si="417"/>
        <v>0</v>
      </c>
      <c r="AH242" s="246">
        <f t="shared" ca="1" si="417"/>
        <v>0</v>
      </c>
      <c r="AI242" s="246">
        <f t="shared" ca="1" si="417"/>
        <v>0</v>
      </c>
      <c r="AJ242" s="246">
        <f t="shared" ca="1" si="417"/>
        <v>0</v>
      </c>
      <c r="AK242" s="246">
        <f t="shared" ca="1" si="417"/>
        <v>0</v>
      </c>
      <c r="AL242" s="246">
        <f t="shared" ca="1" si="417"/>
        <v>0</v>
      </c>
      <c r="AM242" s="246">
        <f t="shared" ca="1" si="417"/>
        <v>0</v>
      </c>
      <c r="AN242">
        <f t="shared" ca="1" si="409"/>
        <v>0</v>
      </c>
      <c r="AO242">
        <f t="shared" ca="1" si="409"/>
        <v>0</v>
      </c>
      <c r="AP242">
        <f t="shared" ca="1" si="410"/>
        <v>0</v>
      </c>
      <c r="AQ242">
        <f t="shared" ca="1" si="410"/>
        <v>0</v>
      </c>
      <c r="AR242" s="247">
        <f t="shared" ca="1" si="400"/>
        <v>0</v>
      </c>
      <c r="AS242">
        <f t="shared" ref="AS242:AS273" ca="1" si="430">IF(AB242=1,IF(ISERROR(SEARCH("ВК  / ",AC242)&gt;0),0,V242),0)</f>
        <v>0</v>
      </c>
      <c r="AT242">
        <f t="shared" ref="AT242:AT273" ca="1" si="431">IF(AB242=1,IF(ISERROR(SEARCH("ОК  / ",AC242)&gt;0),0,V242),0)</f>
        <v>0</v>
      </c>
      <c r="AU242">
        <f t="shared" ca="1" si="428"/>
        <v>0</v>
      </c>
      <c r="AV242">
        <f t="shared" ca="1" si="426"/>
        <v>0</v>
      </c>
      <c r="AW242">
        <f t="shared" ca="1" si="426"/>
        <v>0</v>
      </c>
      <c r="AX242">
        <f t="shared" ca="1" si="426"/>
        <v>0</v>
      </c>
      <c r="BA242" t="str">
        <f t="shared" ca="1" si="384"/>
        <v/>
      </c>
      <c r="BB242">
        <f t="shared" ca="1" si="390"/>
        <v>0</v>
      </c>
      <c r="BC242" t="str">
        <f t="shared" ca="1" si="391"/>
        <v/>
      </c>
      <c r="BD242" t="str">
        <f ca="1">IF(BA242="","",IF(COUNTIF(BA$210:BA241,BA242)&gt;0,VLOOKUP(BA242,BA$210:BC241,2,0)&amp;", "&amp;BB242,""))</f>
        <v/>
      </c>
      <c r="BN242" t="str">
        <f t="shared" ca="1" si="398"/>
        <v/>
      </c>
      <c r="BO242">
        <f t="shared" ca="1" si="399"/>
        <v>0</v>
      </c>
      <c r="BP242" t="str">
        <f t="shared" ref="BP242:BP273" ca="1" si="432">IF(BN242="","",COUNTIF($BN$210:$BN$289,BN242))</f>
        <v/>
      </c>
      <c r="BQ242" t="str">
        <f ca="1">IF(BN242="","",IF(COUNTIF(BN$210:BN241,BN242)&gt;0,VLOOKUP(BN242,BN$210:BQ241,4,1)&amp;", "&amp;BO242,BO242))</f>
        <v/>
      </c>
    </row>
    <row r="243" spans="1:69" hidden="1" outlineLevel="1" x14ac:dyDescent="0.25">
      <c r="A243">
        <f t="shared" ca="1" si="429"/>
        <v>0</v>
      </c>
      <c r="B243" s="190">
        <f t="shared" ca="1" si="401"/>
        <v>0</v>
      </c>
      <c r="C243" s="190">
        <f t="shared" ca="1" si="402"/>
        <v>0</v>
      </c>
      <c r="D243" s="190">
        <f t="shared" ca="1" si="403"/>
        <v>0</v>
      </c>
      <c r="E243" s="190">
        <f t="shared" ca="1" si="404"/>
        <v>0</v>
      </c>
      <c r="F243" s="190">
        <f t="shared" ca="1" si="412"/>
        <v>0</v>
      </c>
      <c r="G243" s="204">
        <f t="shared" ca="1" si="386"/>
        <v>0</v>
      </c>
      <c r="H243" s="227"/>
      <c r="I243" s="227"/>
      <c r="J243" s="227"/>
      <c r="K243" s="227"/>
      <c r="L243" s="227"/>
      <c r="M243" s="227" t="e">
        <f t="shared" ca="1" si="393"/>
        <v>#VALUE!</v>
      </c>
      <c r="N243" s="227" t="e">
        <f t="shared" ca="1" si="394"/>
        <v>#VALUE!</v>
      </c>
      <c r="O243" s="227" t="e">
        <f t="shared" ca="1" si="395"/>
        <v>#VALUE!</v>
      </c>
      <c r="P243" s="227" t="e">
        <f t="shared" ca="1" si="396"/>
        <v>#VALUE!</v>
      </c>
      <c r="Q243" s="227"/>
      <c r="R243" s="227"/>
      <c r="S243" s="226" t="str">
        <f t="shared" ca="1" si="375"/>
        <v/>
      </c>
      <c r="T243" s="225">
        <f t="shared" ca="1" si="411"/>
        <v>0</v>
      </c>
      <c r="U243" s="226">
        <f t="shared" ca="1" si="405"/>
        <v>0</v>
      </c>
      <c r="V243" s="221">
        <f t="shared" ca="1" si="413"/>
        <v>0</v>
      </c>
      <c r="W243" s="190">
        <f t="shared" ca="1" si="406"/>
        <v>0</v>
      </c>
      <c r="X243" s="190">
        <f t="shared" ca="1" si="407"/>
        <v>0</v>
      </c>
      <c r="Y243" s="244">
        <f t="shared" ca="1" si="408"/>
        <v>0</v>
      </c>
      <c r="Z243" s="191"/>
      <c r="AA243" s="246">
        <f t="shared" ca="1" si="427"/>
        <v>4</v>
      </c>
      <c r="AB243" s="246">
        <f t="shared" ca="1" si="427"/>
        <v>0</v>
      </c>
      <c r="AC243" s="246">
        <f t="shared" ref="AC243:AM258" ca="1" si="433">IF($AB243=1,INDIRECT($A$200&amp;"R"&amp;ROW()-200&amp;"C"&amp;COLUMN(),0),0)</f>
        <v>0</v>
      </c>
      <c r="AD243" s="246">
        <f t="shared" ca="1" si="433"/>
        <v>0</v>
      </c>
      <c r="AE243" s="246" t="str">
        <f t="shared" ca="1" si="389"/>
        <v/>
      </c>
      <c r="AF243" s="246">
        <f t="shared" ca="1" si="433"/>
        <v>0</v>
      </c>
      <c r="AG243" s="246">
        <f t="shared" ca="1" si="433"/>
        <v>0</v>
      </c>
      <c r="AH243" s="246">
        <f t="shared" ca="1" si="433"/>
        <v>0</v>
      </c>
      <c r="AI243" s="246">
        <f t="shared" ca="1" si="433"/>
        <v>0</v>
      </c>
      <c r="AJ243" s="246">
        <f t="shared" ca="1" si="433"/>
        <v>0</v>
      </c>
      <c r="AK243" s="246">
        <f t="shared" ca="1" si="433"/>
        <v>0</v>
      </c>
      <c r="AL243" s="246">
        <f t="shared" ca="1" si="433"/>
        <v>0</v>
      </c>
      <c r="AM243" s="246">
        <f t="shared" ca="1" si="433"/>
        <v>0</v>
      </c>
      <c r="AN243">
        <f t="shared" ca="1" si="409"/>
        <v>0</v>
      </c>
      <c r="AO243">
        <f t="shared" ca="1" si="409"/>
        <v>0</v>
      </c>
      <c r="AP243">
        <f t="shared" ca="1" si="410"/>
        <v>0</v>
      </c>
      <c r="AQ243">
        <f t="shared" ca="1" si="410"/>
        <v>0</v>
      </c>
      <c r="AR243" s="247">
        <f t="shared" ca="1" si="400"/>
        <v>0</v>
      </c>
      <c r="AS243">
        <f t="shared" ca="1" si="430"/>
        <v>0</v>
      </c>
      <c r="AT243">
        <f t="shared" ca="1" si="431"/>
        <v>0</v>
      </c>
      <c r="AU243">
        <f t="shared" ca="1" si="428"/>
        <v>0</v>
      </c>
      <c r="AV243">
        <f t="shared" ca="1" si="426"/>
        <v>0</v>
      </c>
      <c r="AW243">
        <f t="shared" ca="1" si="426"/>
        <v>0</v>
      </c>
      <c r="AX243">
        <f t="shared" ca="1" si="426"/>
        <v>0</v>
      </c>
      <c r="BA243" t="str">
        <f t="shared" ca="1" si="384"/>
        <v/>
      </c>
      <c r="BB243">
        <f t="shared" ca="1" si="390"/>
        <v>0</v>
      </c>
      <c r="BC243" t="str">
        <f t="shared" ca="1" si="391"/>
        <v/>
      </c>
      <c r="BD243" t="str">
        <f ca="1">IF(BA243="","",IF(COUNTIF(BA$210:BA242,BA243)&gt;0,VLOOKUP(BA243,BA$210:BC242,2,0)&amp;", "&amp;BB243,""))</f>
        <v/>
      </c>
      <c r="BN243" t="str">
        <f t="shared" ca="1" si="398"/>
        <v/>
      </c>
      <c r="BO243">
        <f t="shared" ca="1" si="399"/>
        <v>0</v>
      </c>
      <c r="BP243" t="str">
        <f t="shared" ca="1" si="432"/>
        <v/>
      </c>
      <c r="BQ243" t="str">
        <f ca="1">IF(BN243="","",IF(COUNTIF(BN$210:BN242,BN243)&gt;0,VLOOKUP(BN243,BN$210:BQ242,4,1)&amp;", "&amp;BO243,BO243))</f>
        <v/>
      </c>
    </row>
    <row r="244" spans="1:69" hidden="1" outlineLevel="1" x14ac:dyDescent="0.25">
      <c r="A244" t="str">
        <f t="shared" ca="1" si="429"/>
        <v>поменять с выбирк из 5 сем</v>
      </c>
      <c r="B244" s="190">
        <f t="shared" ca="1" si="401"/>
        <v>0</v>
      </c>
      <c r="C244" s="190">
        <f t="shared" ca="1" si="402"/>
        <v>0</v>
      </c>
      <c r="D244" s="190">
        <f t="shared" ca="1" si="403"/>
        <v>0</v>
      </c>
      <c r="E244" s="190">
        <f t="shared" ca="1" si="404"/>
        <v>0</v>
      </c>
      <c r="F244" s="190">
        <f t="shared" ca="1" si="412"/>
        <v>0</v>
      </c>
      <c r="G244" s="204">
        <f t="shared" ca="1" si="386"/>
        <v>0</v>
      </c>
      <c r="H244" s="227"/>
      <c r="I244" s="227"/>
      <c r="J244" s="227"/>
      <c r="K244" s="227"/>
      <c r="L244" s="227"/>
      <c r="M244" s="227" t="e">
        <f t="shared" ca="1" si="393"/>
        <v>#VALUE!</v>
      </c>
      <c r="N244" s="227" t="e">
        <f t="shared" ca="1" si="394"/>
        <v>#VALUE!</v>
      </c>
      <c r="O244" s="227" t="e">
        <f t="shared" ca="1" si="395"/>
        <v>#VALUE!</v>
      </c>
      <c r="P244" s="227" t="e">
        <f t="shared" ca="1" si="396"/>
        <v>#VALUE!</v>
      </c>
      <c r="Q244" s="227"/>
      <c r="R244" s="227"/>
      <c r="S244" s="226" t="str">
        <f t="shared" ca="1" si="375"/>
        <v/>
      </c>
      <c r="T244" s="225">
        <f t="shared" ca="1" si="411"/>
        <v>0</v>
      </c>
      <c r="U244" s="226">
        <f t="shared" ca="1" si="405"/>
        <v>0</v>
      </c>
      <c r="V244" s="221">
        <f t="shared" ca="1" si="413"/>
        <v>0</v>
      </c>
      <c r="W244" s="190">
        <f t="shared" ca="1" si="406"/>
        <v>0</v>
      </c>
      <c r="X244" s="190">
        <f t="shared" ca="1" si="407"/>
        <v>0</v>
      </c>
      <c r="Y244" s="244">
        <f t="shared" ca="1" si="408"/>
        <v>0</v>
      </c>
      <c r="Z244" s="191"/>
      <c r="AA244" s="246">
        <f t="shared" ca="1" si="427"/>
        <v>4</v>
      </c>
      <c r="AB244" s="246">
        <f t="shared" ca="1" si="427"/>
        <v>0</v>
      </c>
      <c r="AC244" s="246">
        <f t="shared" ca="1" si="433"/>
        <v>0</v>
      </c>
      <c r="AD244" s="246">
        <f t="shared" ca="1" si="433"/>
        <v>0</v>
      </c>
      <c r="AE244" s="246" t="str">
        <f t="shared" ca="1" si="389"/>
        <v/>
      </c>
      <c r="AF244" s="246">
        <f t="shared" ca="1" si="433"/>
        <v>0</v>
      </c>
      <c r="AG244" s="246">
        <f t="shared" ca="1" si="433"/>
        <v>0</v>
      </c>
      <c r="AH244" s="246">
        <f t="shared" ca="1" si="433"/>
        <v>0</v>
      </c>
      <c r="AI244" s="246">
        <f t="shared" ca="1" si="433"/>
        <v>0</v>
      </c>
      <c r="AJ244" s="246">
        <f t="shared" ca="1" si="433"/>
        <v>0</v>
      </c>
      <c r="AK244" s="246">
        <f t="shared" ca="1" si="433"/>
        <v>0</v>
      </c>
      <c r="AL244" s="246">
        <f t="shared" ca="1" si="433"/>
        <v>0</v>
      </c>
      <c r="AM244" s="246">
        <f t="shared" ca="1" si="433"/>
        <v>0</v>
      </c>
      <c r="AN244">
        <f t="shared" ca="1" si="409"/>
        <v>0</v>
      </c>
      <c r="AO244">
        <f t="shared" ca="1" si="409"/>
        <v>0</v>
      </c>
      <c r="AP244">
        <f t="shared" ca="1" si="410"/>
        <v>0</v>
      </c>
      <c r="AQ244">
        <f t="shared" ca="1" si="410"/>
        <v>0</v>
      </c>
      <c r="AR244" s="247">
        <f t="shared" ca="1" si="400"/>
        <v>0</v>
      </c>
      <c r="AS244">
        <f t="shared" ca="1" si="430"/>
        <v>0</v>
      </c>
      <c r="AT244">
        <f t="shared" ca="1" si="431"/>
        <v>0</v>
      </c>
      <c r="AU244">
        <f t="shared" ca="1" si="428"/>
        <v>0</v>
      </c>
      <c r="AV244">
        <f t="shared" ca="1" si="426"/>
        <v>0</v>
      </c>
      <c r="AW244">
        <f t="shared" ca="1" si="426"/>
        <v>0</v>
      </c>
      <c r="AX244">
        <f t="shared" ca="1" si="426"/>
        <v>0</v>
      </c>
      <c r="BA244" t="str">
        <f t="shared" ca="1" si="384"/>
        <v/>
      </c>
      <c r="BB244">
        <f t="shared" ca="1" si="390"/>
        <v>0</v>
      </c>
      <c r="BC244" t="str">
        <f t="shared" ca="1" si="391"/>
        <v/>
      </c>
      <c r="BD244" t="str">
        <f ca="1">IF(BA244="","",IF(COUNTIF(BA$210:BA243,BA244)&gt;0,VLOOKUP(BA244,BA$210:BC243,2,0)&amp;", "&amp;BB244,""))</f>
        <v/>
      </c>
      <c r="BN244" t="str">
        <f t="shared" ref="BN244:BN275" ca="1" si="434">IF(BO244,$AE244,"")</f>
        <v/>
      </c>
      <c r="BO244">
        <f t="shared" ref="BO244:BO275" ca="1" si="435">IF(AB244=1,IF(ISERROR(SEARCH("1"&amp;AK244,"1д.з.1з.")&gt;0),0,AA244),0)</f>
        <v>0</v>
      </c>
      <c r="BP244" t="str">
        <f t="shared" ca="1" si="432"/>
        <v/>
      </c>
      <c r="BQ244" t="str">
        <f ca="1">IF(BN244="","",IF(COUNTIF(BN$210:BN243,BN244)&gt;0,VLOOKUP(BN244,BN$210:BQ243,4,1)&amp;", "&amp;BO244,BO244))</f>
        <v/>
      </c>
    </row>
    <row r="245" spans="1:69" hidden="1" outlineLevel="1" x14ac:dyDescent="0.25">
      <c r="A245">
        <f t="shared" ca="1" si="429"/>
        <v>0</v>
      </c>
      <c r="B245" s="190">
        <f t="shared" ca="1" si="401"/>
        <v>0</v>
      </c>
      <c r="C245" s="190">
        <f t="shared" ca="1" si="402"/>
        <v>0</v>
      </c>
      <c r="D245" s="190">
        <f t="shared" ca="1" si="403"/>
        <v>0</v>
      </c>
      <c r="E245" s="190">
        <f t="shared" ca="1" si="404"/>
        <v>0</v>
      </c>
      <c r="F245" s="190">
        <f t="shared" ca="1" si="412"/>
        <v>0</v>
      </c>
      <c r="G245" s="204">
        <f t="shared" ca="1" si="386"/>
        <v>0</v>
      </c>
      <c r="H245" s="227"/>
      <c r="I245" s="227"/>
      <c r="J245" s="227"/>
      <c r="K245" s="227"/>
      <c r="L245" s="227"/>
      <c r="M245" s="227" t="e">
        <f t="shared" ca="1" si="393"/>
        <v>#VALUE!</v>
      </c>
      <c r="N245" s="227" t="e">
        <f t="shared" ca="1" si="394"/>
        <v>#VALUE!</v>
      </c>
      <c r="O245" s="227" t="e">
        <f t="shared" ca="1" si="395"/>
        <v>#VALUE!</v>
      </c>
      <c r="P245" s="227" t="e">
        <f t="shared" ca="1" si="396"/>
        <v>#VALUE!</v>
      </c>
      <c r="Q245" s="227"/>
      <c r="R245" s="227"/>
      <c r="S245" s="226" t="str">
        <f t="shared" ca="1" si="375"/>
        <v/>
      </c>
      <c r="T245" s="225">
        <f t="shared" ca="1" si="411"/>
        <v>0</v>
      </c>
      <c r="U245" s="226">
        <f t="shared" ca="1" si="405"/>
        <v>0</v>
      </c>
      <c r="V245" s="221">
        <f t="shared" ca="1" si="413"/>
        <v>0</v>
      </c>
      <c r="W245" s="190">
        <f t="shared" ca="1" si="406"/>
        <v>0</v>
      </c>
      <c r="X245" s="190">
        <f t="shared" ca="1" si="407"/>
        <v>0</v>
      </c>
      <c r="Y245" s="244">
        <f t="shared" ca="1" si="408"/>
        <v>0</v>
      </c>
      <c r="Z245" s="191"/>
      <c r="AA245" s="246">
        <f t="shared" ca="1" si="427"/>
        <v>4</v>
      </c>
      <c r="AB245" s="246">
        <f t="shared" ca="1" si="427"/>
        <v>0</v>
      </c>
      <c r="AC245" s="246">
        <f t="shared" ca="1" si="433"/>
        <v>0</v>
      </c>
      <c r="AD245" s="246">
        <f t="shared" ca="1" si="433"/>
        <v>0</v>
      </c>
      <c r="AE245" s="246" t="str">
        <f t="shared" ca="1" si="389"/>
        <v/>
      </c>
      <c r="AF245" s="246">
        <f t="shared" ca="1" si="433"/>
        <v>0</v>
      </c>
      <c r="AG245" s="246">
        <f t="shared" ca="1" si="433"/>
        <v>0</v>
      </c>
      <c r="AH245" s="246">
        <f t="shared" ca="1" si="433"/>
        <v>0</v>
      </c>
      <c r="AI245" s="246">
        <f t="shared" ca="1" si="433"/>
        <v>0</v>
      </c>
      <c r="AJ245" s="246">
        <f t="shared" ca="1" si="433"/>
        <v>0</v>
      </c>
      <c r="AK245" s="246">
        <f t="shared" ca="1" si="433"/>
        <v>0</v>
      </c>
      <c r="AL245" s="246">
        <f t="shared" ca="1" si="433"/>
        <v>0</v>
      </c>
      <c r="AM245" s="246">
        <f t="shared" ca="1" si="433"/>
        <v>0</v>
      </c>
      <c r="AN245">
        <f t="shared" ca="1" si="409"/>
        <v>0</v>
      </c>
      <c r="AO245">
        <f t="shared" ca="1" si="409"/>
        <v>0</v>
      </c>
      <c r="AP245">
        <f t="shared" ca="1" si="410"/>
        <v>0</v>
      </c>
      <c r="AQ245">
        <f t="shared" ca="1" si="410"/>
        <v>0</v>
      </c>
      <c r="AR245" s="247">
        <f t="shared" ca="1" si="400"/>
        <v>0</v>
      </c>
      <c r="AS245">
        <f t="shared" ca="1" si="430"/>
        <v>0</v>
      </c>
      <c r="AT245">
        <f t="shared" ca="1" si="431"/>
        <v>0</v>
      </c>
      <c r="AU245">
        <f t="shared" ca="1" si="428"/>
        <v>0</v>
      </c>
      <c r="AV245">
        <f t="shared" ca="1" si="426"/>
        <v>0</v>
      </c>
      <c r="AW245">
        <f t="shared" ca="1" si="426"/>
        <v>0</v>
      </c>
      <c r="AX245">
        <f t="shared" ca="1" si="426"/>
        <v>0</v>
      </c>
      <c r="BA245" t="str">
        <f t="shared" ca="1" si="384"/>
        <v/>
      </c>
      <c r="BB245">
        <f t="shared" ca="1" si="390"/>
        <v>0</v>
      </c>
      <c r="BC245" t="str">
        <f t="shared" ca="1" si="391"/>
        <v/>
      </c>
      <c r="BD245" t="str">
        <f ca="1">IF(BA245="","",IF(COUNTIF(BA$210:BA244,BA245)&gt;0,VLOOKUP(BA245,BA$210:BC244,2,0)&amp;", "&amp;BB245,""))</f>
        <v/>
      </c>
      <c r="BN245" t="str">
        <f t="shared" ca="1" si="434"/>
        <v/>
      </c>
      <c r="BO245">
        <f t="shared" ca="1" si="435"/>
        <v>0</v>
      </c>
      <c r="BP245" t="str">
        <f t="shared" ca="1" si="432"/>
        <v/>
      </c>
      <c r="BQ245" t="str">
        <f ca="1">IF(BN245="","",IF(COUNTIF(BN$210:BN244,BN245)&gt;0,VLOOKUP(BN245,BN$210:BQ244,4,1)&amp;", "&amp;BO245,BO245))</f>
        <v/>
      </c>
    </row>
    <row r="246" spans="1:69" hidden="1" outlineLevel="1" x14ac:dyDescent="0.25">
      <c r="A246">
        <f t="shared" ca="1" si="429"/>
        <v>0</v>
      </c>
      <c r="B246" s="190">
        <f t="shared" ca="1" si="401"/>
        <v>0</v>
      </c>
      <c r="C246" s="190">
        <f t="shared" ca="1" si="402"/>
        <v>0</v>
      </c>
      <c r="D246" s="190">
        <f t="shared" ca="1" si="403"/>
        <v>0</v>
      </c>
      <c r="E246" s="190">
        <f t="shared" ca="1" si="404"/>
        <v>0</v>
      </c>
      <c r="F246" s="190">
        <f t="shared" ca="1" si="412"/>
        <v>0</v>
      </c>
      <c r="G246" s="204">
        <f t="shared" ca="1" si="386"/>
        <v>0</v>
      </c>
      <c r="H246" s="227"/>
      <c r="I246" s="227"/>
      <c r="J246" s="227"/>
      <c r="K246" s="227"/>
      <c r="L246" s="227"/>
      <c r="M246" s="227" t="e">
        <f t="shared" ca="1" si="393"/>
        <v>#VALUE!</v>
      </c>
      <c r="N246" s="227" t="e">
        <f t="shared" ca="1" si="394"/>
        <v>#VALUE!</v>
      </c>
      <c r="O246" s="227" t="e">
        <f t="shared" ca="1" si="395"/>
        <v>#VALUE!</v>
      </c>
      <c r="P246" s="227" t="e">
        <f t="shared" ca="1" si="396"/>
        <v>#VALUE!</v>
      </c>
      <c r="Q246" s="227"/>
      <c r="R246" s="227"/>
      <c r="S246" s="226" t="str">
        <f t="shared" ca="1" si="375"/>
        <v/>
      </c>
      <c r="T246" s="225">
        <f t="shared" ca="1" si="411"/>
        <v>0</v>
      </c>
      <c r="U246" s="226">
        <f t="shared" ca="1" si="405"/>
        <v>0</v>
      </c>
      <c r="V246" s="221">
        <f t="shared" ca="1" si="413"/>
        <v>0</v>
      </c>
      <c r="W246" s="190">
        <f t="shared" ca="1" si="406"/>
        <v>0</v>
      </c>
      <c r="X246" s="190">
        <f t="shared" ca="1" si="407"/>
        <v>0</v>
      </c>
      <c r="Y246" s="244">
        <f t="shared" ca="1" si="408"/>
        <v>0</v>
      </c>
      <c r="Z246" s="191"/>
      <c r="AA246" s="246">
        <f t="shared" ca="1" si="427"/>
        <v>4</v>
      </c>
      <c r="AB246" s="246">
        <f t="shared" ca="1" si="427"/>
        <v>0</v>
      </c>
      <c r="AC246" s="246">
        <f t="shared" ca="1" si="433"/>
        <v>0</v>
      </c>
      <c r="AD246" s="246">
        <f t="shared" ca="1" si="433"/>
        <v>0</v>
      </c>
      <c r="AE246" s="246" t="str">
        <f t="shared" ca="1" si="389"/>
        <v/>
      </c>
      <c r="AF246" s="246">
        <f t="shared" ca="1" si="433"/>
        <v>0</v>
      </c>
      <c r="AG246" s="246">
        <f t="shared" ca="1" si="433"/>
        <v>0</v>
      </c>
      <c r="AH246" s="246">
        <f t="shared" ca="1" si="433"/>
        <v>0</v>
      </c>
      <c r="AI246" s="246">
        <f t="shared" ca="1" si="433"/>
        <v>0</v>
      </c>
      <c r="AJ246" s="246">
        <f t="shared" ca="1" si="433"/>
        <v>0</v>
      </c>
      <c r="AK246" s="246">
        <f t="shared" ca="1" si="433"/>
        <v>0</v>
      </c>
      <c r="AL246" s="246">
        <f t="shared" ca="1" si="433"/>
        <v>0</v>
      </c>
      <c r="AM246" s="246">
        <f t="shared" ca="1" si="433"/>
        <v>0</v>
      </c>
      <c r="AN246">
        <f t="shared" ca="1" si="409"/>
        <v>0</v>
      </c>
      <c r="AO246">
        <f t="shared" ca="1" si="409"/>
        <v>0</v>
      </c>
      <c r="AP246">
        <f t="shared" ca="1" si="410"/>
        <v>0</v>
      </c>
      <c r="AQ246">
        <f t="shared" ca="1" si="410"/>
        <v>0</v>
      </c>
      <c r="AR246" s="247">
        <f t="shared" ca="1" si="400"/>
        <v>0</v>
      </c>
      <c r="AS246">
        <f t="shared" ca="1" si="430"/>
        <v>0</v>
      </c>
      <c r="AT246">
        <f t="shared" ca="1" si="431"/>
        <v>0</v>
      </c>
      <c r="AU246">
        <f t="shared" ca="1" si="428"/>
        <v>0</v>
      </c>
      <c r="AV246">
        <f t="shared" ca="1" si="426"/>
        <v>0</v>
      </c>
      <c r="AW246">
        <f t="shared" ca="1" si="426"/>
        <v>0</v>
      </c>
      <c r="AX246">
        <f t="shared" ca="1" si="426"/>
        <v>0</v>
      </c>
      <c r="BA246" t="str">
        <f t="shared" ca="1" si="384"/>
        <v/>
      </c>
      <c r="BB246">
        <f t="shared" ca="1" si="390"/>
        <v>0</v>
      </c>
      <c r="BC246" t="str">
        <f t="shared" ca="1" si="391"/>
        <v/>
      </c>
      <c r="BD246" t="str">
        <f ca="1">IF(BA246="","",IF(COUNTIF(BA$210:BA245,BA246)&gt;0,VLOOKUP(BA246,BA$210:BC245,2,0)&amp;", "&amp;BB246,""))</f>
        <v/>
      </c>
      <c r="BN246" t="str">
        <f t="shared" ca="1" si="434"/>
        <v/>
      </c>
      <c r="BO246">
        <f t="shared" ca="1" si="435"/>
        <v>0</v>
      </c>
      <c r="BP246" t="str">
        <f t="shared" ca="1" si="432"/>
        <v/>
      </c>
      <c r="BQ246" t="str">
        <f ca="1">IF(BN246="","",IF(COUNTIF(BN$210:BN245,BN246)&gt;0,VLOOKUP(BN246,BN$210:BQ245,4,1)&amp;", "&amp;BO246,BO246))</f>
        <v/>
      </c>
    </row>
    <row r="247" spans="1:69" hidden="1" outlineLevel="1" x14ac:dyDescent="0.25">
      <c r="A247">
        <f t="shared" ca="1" si="429"/>
        <v>0</v>
      </c>
      <c r="B247" s="190">
        <f t="shared" ca="1" si="401"/>
        <v>0</v>
      </c>
      <c r="C247" s="190">
        <f t="shared" ca="1" si="402"/>
        <v>0</v>
      </c>
      <c r="D247" s="190">
        <f t="shared" ca="1" si="403"/>
        <v>0</v>
      </c>
      <c r="E247" s="190">
        <f t="shared" ca="1" si="404"/>
        <v>0</v>
      </c>
      <c r="F247" s="190">
        <f t="shared" ca="1" si="412"/>
        <v>0</v>
      </c>
      <c r="G247" s="204">
        <f t="shared" ca="1" si="386"/>
        <v>0</v>
      </c>
      <c r="H247" s="227"/>
      <c r="I247" s="227"/>
      <c r="J247" s="227"/>
      <c r="K247" s="227"/>
      <c r="L247" s="227"/>
      <c r="M247" s="227" t="e">
        <f t="shared" ca="1" si="393"/>
        <v>#VALUE!</v>
      </c>
      <c r="N247" s="227" t="e">
        <f t="shared" ca="1" si="394"/>
        <v>#VALUE!</v>
      </c>
      <c r="O247" s="227" t="e">
        <f t="shared" ca="1" si="395"/>
        <v>#VALUE!</v>
      </c>
      <c r="P247" s="227" t="e">
        <f t="shared" ca="1" si="396"/>
        <v>#VALUE!</v>
      </c>
      <c r="Q247" s="227"/>
      <c r="R247" s="227"/>
      <c r="S247" s="226" t="str">
        <f t="shared" ca="1" si="375"/>
        <v/>
      </c>
      <c r="T247" s="225">
        <f t="shared" ca="1" si="411"/>
        <v>0</v>
      </c>
      <c r="U247" s="226">
        <f t="shared" ca="1" si="405"/>
        <v>0</v>
      </c>
      <c r="V247" s="221">
        <f t="shared" ca="1" si="413"/>
        <v>0</v>
      </c>
      <c r="W247" s="190">
        <f t="shared" ca="1" si="406"/>
        <v>0</v>
      </c>
      <c r="X247" s="190">
        <f t="shared" ca="1" si="407"/>
        <v>0</v>
      </c>
      <c r="Y247" s="244">
        <f t="shared" ca="1" si="408"/>
        <v>0</v>
      </c>
      <c r="Z247" s="191"/>
      <c r="AA247" s="246">
        <f t="shared" ca="1" si="427"/>
        <v>4</v>
      </c>
      <c r="AB247" s="246">
        <f t="shared" ca="1" si="427"/>
        <v>0</v>
      </c>
      <c r="AC247" s="246">
        <f t="shared" ca="1" si="433"/>
        <v>0</v>
      </c>
      <c r="AD247" s="246">
        <f t="shared" ca="1" si="433"/>
        <v>0</v>
      </c>
      <c r="AE247" s="246" t="str">
        <f t="shared" ca="1" si="389"/>
        <v/>
      </c>
      <c r="AF247" s="246">
        <f t="shared" ca="1" si="433"/>
        <v>0</v>
      </c>
      <c r="AG247" s="246">
        <f t="shared" ca="1" si="433"/>
        <v>0</v>
      </c>
      <c r="AH247" s="246">
        <f t="shared" ca="1" si="433"/>
        <v>0</v>
      </c>
      <c r="AI247" s="246">
        <f t="shared" ca="1" si="433"/>
        <v>0</v>
      </c>
      <c r="AJ247" s="246">
        <f t="shared" ca="1" si="433"/>
        <v>0</v>
      </c>
      <c r="AK247" s="246">
        <f t="shared" ca="1" si="433"/>
        <v>0</v>
      </c>
      <c r="AL247" s="246">
        <f t="shared" ca="1" si="433"/>
        <v>0</v>
      </c>
      <c r="AM247" s="246">
        <f t="shared" ca="1" si="433"/>
        <v>0</v>
      </c>
      <c r="AN247">
        <f t="shared" ca="1" si="409"/>
        <v>0</v>
      </c>
      <c r="AO247">
        <f t="shared" ca="1" si="409"/>
        <v>0</v>
      </c>
      <c r="AP247">
        <f t="shared" ca="1" si="410"/>
        <v>0</v>
      </c>
      <c r="AQ247">
        <f t="shared" ca="1" si="410"/>
        <v>0</v>
      </c>
      <c r="AR247" s="247">
        <f t="shared" ca="1" si="400"/>
        <v>0</v>
      </c>
      <c r="AS247">
        <f t="shared" ca="1" si="430"/>
        <v>0</v>
      </c>
      <c r="AT247">
        <f t="shared" ca="1" si="431"/>
        <v>0</v>
      </c>
      <c r="AU247">
        <f t="shared" ca="1" si="428"/>
        <v>0</v>
      </c>
      <c r="AV247">
        <f t="shared" ca="1" si="426"/>
        <v>0</v>
      </c>
      <c r="AW247">
        <f t="shared" ca="1" si="426"/>
        <v>0</v>
      </c>
      <c r="AX247">
        <f t="shared" ca="1" si="426"/>
        <v>0</v>
      </c>
      <c r="BA247" t="str">
        <f t="shared" ca="1" si="384"/>
        <v/>
      </c>
      <c r="BB247">
        <f t="shared" ca="1" si="390"/>
        <v>0</v>
      </c>
      <c r="BC247" t="str">
        <f t="shared" ca="1" si="391"/>
        <v/>
      </c>
      <c r="BD247" t="str">
        <f ca="1">IF(BA247="","",IF(COUNTIF(BA$210:BA246,BA247)&gt;0,VLOOKUP(BA247,BA$210:BC246,2,0)&amp;", "&amp;BB247,""))</f>
        <v/>
      </c>
      <c r="BN247" t="str">
        <f t="shared" ca="1" si="434"/>
        <v/>
      </c>
      <c r="BO247">
        <f t="shared" ca="1" si="435"/>
        <v>0</v>
      </c>
      <c r="BP247" t="str">
        <f t="shared" ca="1" si="432"/>
        <v/>
      </c>
      <c r="BQ247" t="str">
        <f ca="1">IF(BN247="","",IF(COUNTIF(BN$210:BN246,BN247)&gt;0,VLOOKUP(BN247,BN$210:BQ246,4,1)&amp;", "&amp;BO247,BO247))</f>
        <v/>
      </c>
    </row>
    <row r="248" spans="1:69" hidden="1" outlineLevel="1" x14ac:dyDescent="0.25">
      <c r="A248">
        <f t="shared" ca="1" si="429"/>
        <v>0</v>
      </c>
      <c r="B248" s="190">
        <f t="shared" ca="1" si="401"/>
        <v>0</v>
      </c>
      <c r="C248" s="190">
        <f t="shared" ca="1" si="402"/>
        <v>0</v>
      </c>
      <c r="D248" s="190">
        <f t="shared" ca="1" si="403"/>
        <v>0</v>
      </c>
      <c r="E248" s="190">
        <f t="shared" ca="1" si="404"/>
        <v>0</v>
      </c>
      <c r="F248" s="190">
        <f t="shared" ca="1" si="412"/>
        <v>0</v>
      </c>
      <c r="G248" s="204">
        <f t="shared" ca="1" si="386"/>
        <v>0</v>
      </c>
      <c r="H248" s="227"/>
      <c r="I248" s="227"/>
      <c r="J248" s="227"/>
      <c r="K248" s="227"/>
      <c r="L248" s="227"/>
      <c r="M248" s="227" t="e">
        <f t="shared" ca="1" si="393"/>
        <v>#VALUE!</v>
      </c>
      <c r="N248" s="227" t="e">
        <f t="shared" ca="1" si="394"/>
        <v>#VALUE!</v>
      </c>
      <c r="O248" s="227" t="e">
        <f t="shared" ca="1" si="395"/>
        <v>#VALUE!</v>
      </c>
      <c r="P248" s="227" t="e">
        <f t="shared" ca="1" si="396"/>
        <v>#VALUE!</v>
      </c>
      <c r="Q248" s="227"/>
      <c r="R248" s="227"/>
      <c r="S248" s="226" t="str">
        <f t="shared" ca="1" si="375"/>
        <v/>
      </c>
      <c r="T248" s="225">
        <f t="shared" ca="1" si="411"/>
        <v>0</v>
      </c>
      <c r="U248" s="226">
        <f t="shared" ca="1" si="405"/>
        <v>0</v>
      </c>
      <c r="V248" s="221">
        <f t="shared" ca="1" si="413"/>
        <v>0</v>
      </c>
      <c r="W248" s="190">
        <f t="shared" ca="1" si="406"/>
        <v>0</v>
      </c>
      <c r="X248" s="190">
        <f t="shared" ca="1" si="407"/>
        <v>0</v>
      </c>
      <c r="Y248" s="244">
        <f t="shared" ca="1" si="408"/>
        <v>0</v>
      </c>
      <c r="Z248" s="191"/>
      <c r="AA248" s="246">
        <f t="shared" ca="1" si="427"/>
        <v>4</v>
      </c>
      <c r="AB248" s="246">
        <f t="shared" ca="1" si="427"/>
        <v>0</v>
      </c>
      <c r="AC248" s="246">
        <f t="shared" ca="1" si="433"/>
        <v>0</v>
      </c>
      <c r="AD248" s="246">
        <f t="shared" ca="1" si="433"/>
        <v>0</v>
      </c>
      <c r="AE248" s="246" t="str">
        <f t="shared" ca="1" si="389"/>
        <v/>
      </c>
      <c r="AF248" s="246">
        <f t="shared" ca="1" si="433"/>
        <v>0</v>
      </c>
      <c r="AG248" s="246">
        <f t="shared" ca="1" si="433"/>
        <v>0</v>
      </c>
      <c r="AH248" s="246">
        <f t="shared" ca="1" si="433"/>
        <v>0</v>
      </c>
      <c r="AI248" s="246">
        <f t="shared" ca="1" si="433"/>
        <v>0</v>
      </c>
      <c r="AJ248" s="246">
        <f t="shared" ca="1" si="433"/>
        <v>0</v>
      </c>
      <c r="AK248" s="246">
        <f t="shared" ca="1" si="433"/>
        <v>0</v>
      </c>
      <c r="AL248" s="246">
        <f t="shared" ca="1" si="433"/>
        <v>0</v>
      </c>
      <c r="AM248" s="246">
        <f t="shared" ca="1" si="433"/>
        <v>0</v>
      </c>
      <c r="AN248">
        <f t="shared" ca="1" si="409"/>
        <v>0</v>
      </c>
      <c r="AO248">
        <f t="shared" ca="1" si="409"/>
        <v>0</v>
      </c>
      <c r="AP248">
        <f t="shared" ca="1" si="410"/>
        <v>0</v>
      </c>
      <c r="AQ248">
        <f t="shared" ca="1" si="410"/>
        <v>0</v>
      </c>
      <c r="AR248" s="247">
        <f t="shared" ca="1" si="400"/>
        <v>0</v>
      </c>
      <c r="AS248">
        <f t="shared" ca="1" si="430"/>
        <v>0</v>
      </c>
      <c r="AT248">
        <f t="shared" ca="1" si="431"/>
        <v>0</v>
      </c>
      <c r="AU248">
        <f t="shared" ca="1" si="428"/>
        <v>0</v>
      </c>
      <c r="AV248">
        <f t="shared" ca="1" si="426"/>
        <v>0</v>
      </c>
      <c r="AW248">
        <f t="shared" ca="1" si="426"/>
        <v>0</v>
      </c>
      <c r="AX248">
        <f t="shared" ca="1" si="426"/>
        <v>0</v>
      </c>
      <c r="BA248" t="str">
        <f t="shared" ca="1" si="384"/>
        <v/>
      </c>
      <c r="BB248">
        <f t="shared" ca="1" si="390"/>
        <v>0</v>
      </c>
      <c r="BC248" t="str">
        <f t="shared" ca="1" si="391"/>
        <v/>
      </c>
      <c r="BD248" t="str">
        <f ca="1">IF(BA248="","",IF(COUNTIF(BA$210:BA247,BA248)&gt;0,VLOOKUP(BA248,BA$210:BC247,2,0)&amp;", "&amp;BB248,""))</f>
        <v/>
      </c>
      <c r="BN248" t="str">
        <f t="shared" ca="1" si="434"/>
        <v/>
      </c>
      <c r="BO248">
        <f t="shared" ca="1" si="435"/>
        <v>0</v>
      </c>
      <c r="BP248" t="str">
        <f t="shared" ca="1" si="432"/>
        <v/>
      </c>
      <c r="BQ248" t="str">
        <f ca="1">IF(BN248="","",IF(COUNTIF(BN$210:BN247,BN248)&gt;0,VLOOKUP(BN248,BN$210:BQ247,4,1)&amp;", "&amp;BO248,BO248))</f>
        <v/>
      </c>
    </row>
    <row r="249" spans="1:69" ht="15.75" hidden="1" outlineLevel="1" thickBot="1" x14ac:dyDescent="0.3">
      <c r="A249">
        <f t="shared" ca="1" si="429"/>
        <v>0</v>
      </c>
      <c r="B249" s="207">
        <f t="shared" ca="1" si="401"/>
        <v>0</v>
      </c>
      <c r="C249" s="207">
        <f t="shared" ca="1" si="402"/>
        <v>0</v>
      </c>
      <c r="D249" s="207">
        <f t="shared" ca="1" si="403"/>
        <v>0</v>
      </c>
      <c r="E249" s="207">
        <f t="shared" ca="1" si="404"/>
        <v>0</v>
      </c>
      <c r="F249" s="207">
        <f t="shared" ca="1" si="412"/>
        <v>0</v>
      </c>
      <c r="G249" s="208">
        <f t="shared" ca="1" si="386"/>
        <v>0</v>
      </c>
      <c r="H249" s="224"/>
      <c r="I249" s="224"/>
      <c r="J249" s="224"/>
      <c r="K249" s="224"/>
      <c r="L249" s="224"/>
      <c r="M249" s="224" t="e">
        <f t="shared" ca="1" si="393"/>
        <v>#VALUE!</v>
      </c>
      <c r="N249" s="224" t="e">
        <f t="shared" ca="1" si="394"/>
        <v>#VALUE!</v>
      </c>
      <c r="O249" s="224" t="e">
        <f t="shared" ca="1" si="395"/>
        <v>#VALUE!</v>
      </c>
      <c r="P249" s="224" t="e">
        <f t="shared" ca="1" si="396"/>
        <v>#VALUE!</v>
      </c>
      <c r="Q249" s="224"/>
      <c r="R249" s="224"/>
      <c r="S249" s="226" t="str">
        <f t="shared" ca="1" si="375"/>
        <v/>
      </c>
      <c r="T249" s="223">
        <f t="shared" ca="1" si="411"/>
        <v>0</v>
      </c>
      <c r="U249" s="219">
        <f t="shared" ca="1" si="405"/>
        <v>0</v>
      </c>
      <c r="V249" s="220">
        <f t="shared" ca="1" si="413"/>
        <v>0</v>
      </c>
      <c r="W249" s="207">
        <f t="shared" ca="1" si="406"/>
        <v>0</v>
      </c>
      <c r="X249" s="207">
        <f t="shared" ca="1" si="407"/>
        <v>0</v>
      </c>
      <c r="Y249" s="245">
        <f t="shared" ca="1" si="408"/>
        <v>0</v>
      </c>
      <c r="Z249" s="209"/>
      <c r="AA249" s="246">
        <f t="shared" ca="1" si="427"/>
        <v>4</v>
      </c>
      <c r="AB249" s="246">
        <f t="shared" ca="1" si="427"/>
        <v>0</v>
      </c>
      <c r="AC249" s="246">
        <f t="shared" ca="1" si="433"/>
        <v>0</v>
      </c>
      <c r="AD249" s="246">
        <f t="shared" ca="1" si="433"/>
        <v>0</v>
      </c>
      <c r="AE249" s="246" t="str">
        <f t="shared" ca="1" si="389"/>
        <v/>
      </c>
      <c r="AF249" s="246">
        <f t="shared" ca="1" si="433"/>
        <v>0</v>
      </c>
      <c r="AG249" s="246">
        <f t="shared" ca="1" si="433"/>
        <v>0</v>
      </c>
      <c r="AH249" s="246">
        <f t="shared" ca="1" si="433"/>
        <v>0</v>
      </c>
      <c r="AI249" s="246">
        <f t="shared" ca="1" si="433"/>
        <v>0</v>
      </c>
      <c r="AJ249" s="246">
        <f t="shared" ca="1" si="433"/>
        <v>0</v>
      </c>
      <c r="AK249" s="246">
        <f t="shared" ca="1" si="433"/>
        <v>0</v>
      </c>
      <c r="AL249" s="246">
        <f t="shared" ca="1" si="433"/>
        <v>0</v>
      </c>
      <c r="AM249" s="246">
        <f t="shared" ca="1" si="433"/>
        <v>0</v>
      </c>
      <c r="AN249" s="234" t="str">
        <f t="shared" ref="AN249" ca="1" si="436">IF(S249="","",SUMPRODUCT(($AA$210:$AA$289=AA249)+0,$AB$210:$AB$289,$W$210:$W$289)/S249)</f>
        <v/>
      </c>
      <c r="AO249" s="237">
        <f t="shared" ref="AO249" ca="1" si="437">SUMPRODUCT(($AA$210:$AA$289=AA249)+0,$AB$210:$AB$289,$AF$210:$AF$289)</f>
        <v>0</v>
      </c>
      <c r="AP249" s="237">
        <f t="shared" ref="AP249" ca="1" si="438">SUMIF($AA$210:$AA$289,AA249,$AR$210:$AR$289)</f>
        <v>0</v>
      </c>
      <c r="AQ249">
        <f t="shared" ref="AQ249" ca="1" si="439">SUMIF($AA$210:$AA$289,AA249,$B$210:$B$289)+SUMIF($AA$210:$AA$289,AA249,$C$210:$C$289)+SUMIF($AA$210:$AA$289,AA249,$D$210:$D$289)+SUMIF($AA$210:$AA$289,AA249,$E$210:$E$289)</f>
        <v>0</v>
      </c>
      <c r="AR249" s="247">
        <f t="shared" ca="1" si="400"/>
        <v>0</v>
      </c>
      <c r="AS249">
        <f t="shared" ca="1" si="430"/>
        <v>0</v>
      </c>
      <c r="AT249">
        <f t="shared" ca="1" si="431"/>
        <v>0</v>
      </c>
      <c r="AU249">
        <f t="shared" ca="1" si="428"/>
        <v>0</v>
      </c>
      <c r="AV249">
        <f t="shared" ca="1" si="426"/>
        <v>0</v>
      </c>
      <c r="AW249">
        <f t="shared" ca="1" si="426"/>
        <v>0</v>
      </c>
      <c r="AX249">
        <f t="shared" ca="1" si="426"/>
        <v>0</v>
      </c>
      <c r="BA249" t="str">
        <f t="shared" ca="1" si="384"/>
        <v/>
      </c>
      <c r="BB249">
        <f t="shared" ca="1" si="390"/>
        <v>0</v>
      </c>
      <c r="BC249" t="str">
        <f t="shared" ca="1" si="391"/>
        <v/>
      </c>
      <c r="BD249" t="str">
        <f ca="1">IF(BA249="","",IF(COUNTIF(BA$210:BA248,BA249)&gt;0,VLOOKUP(BA249,BA$210:BC248,2,0)&amp;", "&amp;BB249,""))</f>
        <v/>
      </c>
      <c r="BN249" t="str">
        <f t="shared" ca="1" si="434"/>
        <v/>
      </c>
      <c r="BO249">
        <f t="shared" ca="1" si="435"/>
        <v>0</v>
      </c>
      <c r="BP249" t="str">
        <f t="shared" ca="1" si="432"/>
        <v/>
      </c>
      <c r="BQ249" t="str">
        <f ca="1">IF(BN249="","",IF(COUNTIF(BN$210:BN248,BN249)&gt;0,VLOOKUP(BN249,BN$210:BQ248,4,1)&amp;", "&amp;BO249,BO249))</f>
        <v/>
      </c>
    </row>
    <row r="250" spans="1:69" hidden="1" outlineLevel="1" x14ac:dyDescent="0.25">
      <c r="A250">
        <f t="shared" ca="1" si="429"/>
        <v>0</v>
      </c>
      <c r="B250" s="193">
        <f t="shared" ca="1" si="401"/>
        <v>0</v>
      </c>
      <c r="C250" s="193">
        <f t="shared" ca="1" si="402"/>
        <v>0</v>
      </c>
      <c r="D250" s="193">
        <f t="shared" ca="1" si="403"/>
        <v>0</v>
      </c>
      <c r="E250" s="193">
        <f t="shared" ca="1" si="404"/>
        <v>0</v>
      </c>
      <c r="F250" s="193">
        <f t="shared" ca="1" si="412"/>
        <v>0</v>
      </c>
      <c r="G250" s="194">
        <f t="shared" ca="1" si="386"/>
        <v>0</v>
      </c>
      <c r="H250" s="230"/>
      <c r="I250" s="230"/>
      <c r="J250" s="230"/>
      <c r="K250" s="230"/>
      <c r="L250" s="230"/>
      <c r="M250" s="230" t="e">
        <f t="shared" ca="1" si="393"/>
        <v>#VALUE!</v>
      </c>
      <c r="N250" s="230" t="e">
        <f t="shared" ca="1" si="394"/>
        <v>#VALUE!</v>
      </c>
      <c r="O250" s="230" t="e">
        <f t="shared" ca="1" si="395"/>
        <v>#VALUE!</v>
      </c>
      <c r="P250" s="230" t="e">
        <f t="shared" ca="1" si="396"/>
        <v>#VALUE!</v>
      </c>
      <c r="Q250" s="230"/>
      <c r="R250" s="230"/>
      <c r="S250" s="226" t="str">
        <f t="shared" ca="1" si="375"/>
        <v/>
      </c>
      <c r="T250" s="228">
        <f t="shared" ca="1" si="411"/>
        <v>0</v>
      </c>
      <c r="U250" s="229">
        <f t="shared" ca="1" si="405"/>
        <v>0</v>
      </c>
      <c r="V250" s="222">
        <f t="shared" ca="1" si="413"/>
        <v>0</v>
      </c>
      <c r="W250" s="193">
        <f t="shared" ca="1" si="406"/>
        <v>0</v>
      </c>
      <c r="X250" s="193">
        <f t="shared" ca="1" si="407"/>
        <v>0</v>
      </c>
      <c r="Y250" s="243">
        <f t="shared" ca="1" si="408"/>
        <v>0</v>
      </c>
      <c r="Z250" s="195"/>
      <c r="AA250" s="246">
        <f t="shared" ca="1" si="427"/>
        <v>5</v>
      </c>
      <c r="AB250" s="246">
        <f t="shared" ca="1" si="427"/>
        <v>0</v>
      </c>
      <c r="AC250" s="246">
        <f t="shared" ca="1" si="433"/>
        <v>0</v>
      </c>
      <c r="AD250" s="246">
        <f t="shared" ca="1" si="433"/>
        <v>0</v>
      </c>
      <c r="AE250" s="246" t="str">
        <f t="shared" ca="1" si="389"/>
        <v/>
      </c>
      <c r="AF250" s="246">
        <f t="shared" ca="1" si="433"/>
        <v>0</v>
      </c>
      <c r="AG250" s="246">
        <f t="shared" ca="1" si="433"/>
        <v>0</v>
      </c>
      <c r="AH250" s="246">
        <f t="shared" ca="1" si="433"/>
        <v>0</v>
      </c>
      <c r="AI250" s="246">
        <f t="shared" ca="1" si="433"/>
        <v>0</v>
      </c>
      <c r="AJ250" s="246">
        <f t="shared" ca="1" si="433"/>
        <v>0</v>
      </c>
      <c r="AK250" s="246">
        <f t="shared" ca="1" si="433"/>
        <v>0</v>
      </c>
      <c r="AL250" s="246">
        <f t="shared" ca="1" si="433"/>
        <v>0</v>
      </c>
      <c r="AM250" s="246">
        <f t="shared" ca="1" si="433"/>
        <v>0</v>
      </c>
      <c r="AN250">
        <f t="shared" ca="1" si="409"/>
        <v>0</v>
      </c>
      <c r="AO250">
        <f t="shared" ca="1" si="409"/>
        <v>0</v>
      </c>
      <c r="AP250">
        <f t="shared" ca="1" si="410"/>
        <v>0</v>
      </c>
      <c r="AQ250">
        <f t="shared" ca="1" si="410"/>
        <v>0</v>
      </c>
      <c r="AR250" s="247">
        <f t="shared" ca="1" si="400"/>
        <v>0</v>
      </c>
      <c r="AS250">
        <f t="shared" ca="1" si="430"/>
        <v>0</v>
      </c>
      <c r="AT250">
        <f t="shared" ca="1" si="431"/>
        <v>0</v>
      </c>
      <c r="AU250">
        <f t="shared" ca="1" si="428"/>
        <v>0</v>
      </c>
      <c r="AV250">
        <f t="shared" ca="1" si="426"/>
        <v>0</v>
      </c>
      <c r="AW250">
        <f t="shared" ca="1" si="426"/>
        <v>0</v>
      </c>
      <c r="AX250">
        <f t="shared" ca="1" si="426"/>
        <v>0</v>
      </c>
      <c r="BA250" t="str">
        <f t="shared" ca="1" si="384"/>
        <v/>
      </c>
      <c r="BB250">
        <f t="shared" ca="1" si="390"/>
        <v>0</v>
      </c>
      <c r="BC250" t="str">
        <f t="shared" ca="1" si="391"/>
        <v/>
      </c>
      <c r="BD250" t="str">
        <f ca="1">IF(BA250="","",IF(COUNTIF(BA$210:BA249,BA250)&gt;0,VLOOKUP(BA250,BA$210:BC249,2,0)&amp;", "&amp;BB250,""))</f>
        <v/>
      </c>
      <c r="BN250" t="str">
        <f t="shared" ca="1" si="434"/>
        <v/>
      </c>
      <c r="BO250">
        <f t="shared" ca="1" si="435"/>
        <v>0</v>
      </c>
      <c r="BP250" t="str">
        <f t="shared" ca="1" si="432"/>
        <v/>
      </c>
      <c r="BQ250" t="str">
        <f ca="1">IF(BN250="","",IF(COUNTIF(BN$210:BN249,BN250)&gt;0,VLOOKUP(BN250,BN$210:BQ249,4,1)&amp;", "&amp;BO250,BO250))</f>
        <v/>
      </c>
    </row>
    <row r="251" spans="1:69" hidden="1" outlineLevel="1" x14ac:dyDescent="0.25">
      <c r="A251">
        <f t="shared" ca="1" si="429"/>
        <v>0</v>
      </c>
      <c r="B251" s="190">
        <f t="shared" ca="1" si="401"/>
        <v>0</v>
      </c>
      <c r="C251" s="190">
        <f t="shared" ca="1" si="402"/>
        <v>0</v>
      </c>
      <c r="D251" s="190">
        <f t="shared" ca="1" si="403"/>
        <v>0</v>
      </c>
      <c r="E251" s="190">
        <f t="shared" ca="1" si="404"/>
        <v>0</v>
      </c>
      <c r="F251" s="190">
        <f t="shared" ca="1" si="412"/>
        <v>0</v>
      </c>
      <c r="G251" s="204">
        <f t="shared" ca="1" si="386"/>
        <v>0</v>
      </c>
      <c r="H251" s="227"/>
      <c r="I251" s="227"/>
      <c r="J251" s="227"/>
      <c r="K251" s="227"/>
      <c r="L251" s="227"/>
      <c r="M251" s="227" t="e">
        <f t="shared" ca="1" si="393"/>
        <v>#VALUE!</v>
      </c>
      <c r="N251" s="227" t="e">
        <f t="shared" ca="1" si="394"/>
        <v>#VALUE!</v>
      </c>
      <c r="O251" s="227" t="e">
        <f t="shared" ca="1" si="395"/>
        <v>#VALUE!</v>
      </c>
      <c r="P251" s="227" t="e">
        <f t="shared" ca="1" si="396"/>
        <v>#VALUE!</v>
      </c>
      <c r="Q251" s="227"/>
      <c r="R251" s="227"/>
      <c r="S251" s="226" t="str">
        <f t="shared" ca="1" si="375"/>
        <v/>
      </c>
      <c r="T251" s="225">
        <f t="shared" ca="1" si="411"/>
        <v>0</v>
      </c>
      <c r="U251" s="226">
        <f t="shared" ca="1" si="405"/>
        <v>0</v>
      </c>
      <c r="V251" s="221">
        <f t="shared" ca="1" si="413"/>
        <v>0</v>
      </c>
      <c r="W251" s="190">
        <f t="shared" ca="1" si="406"/>
        <v>0</v>
      </c>
      <c r="X251" s="190">
        <f t="shared" ca="1" si="407"/>
        <v>0</v>
      </c>
      <c r="Y251" s="244">
        <f t="shared" ca="1" si="408"/>
        <v>0</v>
      </c>
      <c r="Z251" s="191"/>
      <c r="AA251" s="246">
        <f t="shared" ca="1" si="427"/>
        <v>5</v>
      </c>
      <c r="AB251" s="246">
        <f t="shared" ca="1" si="427"/>
        <v>0</v>
      </c>
      <c r="AC251" s="246">
        <f t="shared" ca="1" si="433"/>
        <v>0</v>
      </c>
      <c r="AD251" s="246">
        <f t="shared" ca="1" si="433"/>
        <v>0</v>
      </c>
      <c r="AE251" s="246" t="str">
        <f t="shared" ca="1" si="389"/>
        <v/>
      </c>
      <c r="AF251" s="246">
        <f t="shared" ca="1" si="433"/>
        <v>0</v>
      </c>
      <c r="AG251" s="246">
        <f t="shared" ca="1" si="433"/>
        <v>0</v>
      </c>
      <c r="AH251" s="246">
        <f t="shared" ca="1" si="433"/>
        <v>0</v>
      </c>
      <c r="AI251" s="246">
        <f t="shared" ca="1" si="433"/>
        <v>0</v>
      </c>
      <c r="AJ251" s="246">
        <f t="shared" ca="1" si="433"/>
        <v>0</v>
      </c>
      <c r="AK251" s="246">
        <f t="shared" ca="1" si="433"/>
        <v>0</v>
      </c>
      <c r="AL251" s="246">
        <f t="shared" ca="1" si="433"/>
        <v>0</v>
      </c>
      <c r="AM251" s="246">
        <f t="shared" ca="1" si="433"/>
        <v>0</v>
      </c>
      <c r="AN251">
        <f t="shared" ca="1" si="409"/>
        <v>0</v>
      </c>
      <c r="AO251">
        <f t="shared" ca="1" si="409"/>
        <v>0</v>
      </c>
      <c r="AP251">
        <f t="shared" ca="1" si="410"/>
        <v>0</v>
      </c>
      <c r="AQ251">
        <f t="shared" ca="1" si="410"/>
        <v>0</v>
      </c>
      <c r="AR251" s="247">
        <f t="shared" ca="1" si="400"/>
        <v>0</v>
      </c>
      <c r="AS251">
        <f t="shared" ca="1" si="430"/>
        <v>0</v>
      </c>
      <c r="AT251">
        <f t="shared" ca="1" si="431"/>
        <v>0</v>
      </c>
      <c r="AU251">
        <f t="shared" ca="1" si="428"/>
        <v>0</v>
      </c>
      <c r="AV251">
        <f t="shared" ca="1" si="426"/>
        <v>0</v>
      </c>
      <c r="AW251">
        <f t="shared" ca="1" si="426"/>
        <v>0</v>
      </c>
      <c r="AX251">
        <f t="shared" ca="1" si="426"/>
        <v>0</v>
      </c>
      <c r="BA251" t="str">
        <f t="shared" ca="1" si="384"/>
        <v/>
      </c>
      <c r="BB251">
        <f t="shared" ca="1" si="390"/>
        <v>0</v>
      </c>
      <c r="BC251" t="str">
        <f t="shared" ca="1" si="391"/>
        <v/>
      </c>
      <c r="BD251" t="str">
        <f ca="1">IF(BA251="","",IF(COUNTIF(BA$210:BA250,BA251)&gt;0,VLOOKUP(BA251,BA$210:BC250,2,0)&amp;", "&amp;BB251,""))</f>
        <v/>
      </c>
      <c r="BN251" t="str">
        <f t="shared" ca="1" si="434"/>
        <v/>
      </c>
      <c r="BO251">
        <f t="shared" ca="1" si="435"/>
        <v>0</v>
      </c>
      <c r="BP251" t="str">
        <f t="shared" ca="1" si="432"/>
        <v/>
      </c>
      <c r="BQ251" t="str">
        <f ca="1">IF(BN251="","",IF(COUNTIF(BN$210:BN250,BN251)&gt;0,VLOOKUP(BN251,BN$210:BQ250,4,1)&amp;", "&amp;BO251,BO251))</f>
        <v/>
      </c>
    </row>
    <row r="252" spans="1:69" hidden="1" outlineLevel="1" x14ac:dyDescent="0.25">
      <c r="A252">
        <f t="shared" ca="1" si="429"/>
        <v>0</v>
      </c>
      <c r="B252" s="190">
        <f t="shared" ca="1" si="401"/>
        <v>0</v>
      </c>
      <c r="C252" s="190">
        <f t="shared" ca="1" si="402"/>
        <v>0</v>
      </c>
      <c r="D252" s="190">
        <f t="shared" ca="1" si="403"/>
        <v>0</v>
      </c>
      <c r="E252" s="190">
        <f t="shared" ca="1" si="404"/>
        <v>0</v>
      </c>
      <c r="F252" s="190">
        <f t="shared" ca="1" si="412"/>
        <v>0</v>
      </c>
      <c r="G252" s="204">
        <f t="shared" ca="1" si="386"/>
        <v>0</v>
      </c>
      <c r="H252" s="227"/>
      <c r="I252" s="227"/>
      <c r="J252" s="227"/>
      <c r="K252" s="227"/>
      <c r="L252" s="227"/>
      <c r="M252" s="227" t="e">
        <f t="shared" ca="1" si="393"/>
        <v>#VALUE!</v>
      </c>
      <c r="N252" s="227" t="e">
        <f t="shared" ca="1" si="394"/>
        <v>#VALUE!</v>
      </c>
      <c r="O252" s="227" t="e">
        <f t="shared" ca="1" si="395"/>
        <v>#VALUE!</v>
      </c>
      <c r="P252" s="227" t="e">
        <f t="shared" ca="1" si="396"/>
        <v>#VALUE!</v>
      </c>
      <c r="Q252" s="227"/>
      <c r="R252" s="227"/>
      <c r="S252" s="226" t="str">
        <f t="shared" ca="1" si="375"/>
        <v/>
      </c>
      <c r="T252" s="225">
        <f t="shared" ca="1" si="411"/>
        <v>0</v>
      </c>
      <c r="U252" s="226">
        <f t="shared" ca="1" si="405"/>
        <v>0</v>
      </c>
      <c r="V252" s="221">
        <f t="shared" ca="1" si="413"/>
        <v>0</v>
      </c>
      <c r="W252" s="190">
        <f t="shared" ca="1" si="406"/>
        <v>0</v>
      </c>
      <c r="X252" s="190">
        <f t="shared" ca="1" si="407"/>
        <v>0</v>
      </c>
      <c r="Y252" s="244">
        <f t="shared" ca="1" si="408"/>
        <v>0</v>
      </c>
      <c r="Z252" s="191"/>
      <c r="AA252" s="246">
        <f t="shared" ca="1" si="427"/>
        <v>5</v>
      </c>
      <c r="AB252" s="246">
        <f t="shared" ca="1" si="427"/>
        <v>0</v>
      </c>
      <c r="AC252" s="246">
        <f t="shared" ca="1" si="433"/>
        <v>0</v>
      </c>
      <c r="AD252" s="246">
        <f t="shared" ca="1" si="433"/>
        <v>0</v>
      </c>
      <c r="AE252" s="246" t="str">
        <f t="shared" ca="1" si="389"/>
        <v/>
      </c>
      <c r="AF252" s="246">
        <f t="shared" ca="1" si="433"/>
        <v>0</v>
      </c>
      <c r="AG252" s="246">
        <f t="shared" ca="1" si="433"/>
        <v>0</v>
      </c>
      <c r="AH252" s="246">
        <f t="shared" ca="1" si="433"/>
        <v>0</v>
      </c>
      <c r="AI252" s="246">
        <f t="shared" ca="1" si="433"/>
        <v>0</v>
      </c>
      <c r="AJ252" s="246">
        <f t="shared" ca="1" si="433"/>
        <v>0</v>
      </c>
      <c r="AK252" s="246">
        <f t="shared" ca="1" si="433"/>
        <v>0</v>
      </c>
      <c r="AL252" s="246">
        <f t="shared" ca="1" si="433"/>
        <v>0</v>
      </c>
      <c r="AM252" s="246">
        <f t="shared" ca="1" si="433"/>
        <v>0</v>
      </c>
      <c r="AN252">
        <f t="shared" ca="1" si="409"/>
        <v>0</v>
      </c>
      <c r="AO252">
        <f t="shared" ca="1" si="409"/>
        <v>0</v>
      </c>
      <c r="AP252">
        <f t="shared" ca="1" si="410"/>
        <v>0</v>
      </c>
      <c r="AQ252">
        <f t="shared" ca="1" si="410"/>
        <v>0</v>
      </c>
      <c r="AR252" s="247">
        <f t="shared" ca="1" si="400"/>
        <v>0</v>
      </c>
      <c r="AS252">
        <f t="shared" ca="1" si="430"/>
        <v>0</v>
      </c>
      <c r="AT252">
        <f t="shared" ca="1" si="431"/>
        <v>0</v>
      </c>
      <c r="AU252">
        <f t="shared" ca="1" si="428"/>
        <v>0</v>
      </c>
      <c r="AV252">
        <f t="shared" ca="1" si="426"/>
        <v>0</v>
      </c>
      <c r="AW252">
        <f t="shared" ca="1" si="426"/>
        <v>0</v>
      </c>
      <c r="AX252">
        <f t="shared" ca="1" si="426"/>
        <v>0</v>
      </c>
      <c r="BA252" t="str">
        <f t="shared" ca="1" si="384"/>
        <v/>
      </c>
      <c r="BB252">
        <f t="shared" ca="1" si="390"/>
        <v>0</v>
      </c>
      <c r="BC252" t="str">
        <f t="shared" ca="1" si="391"/>
        <v/>
      </c>
      <c r="BD252" t="str">
        <f ca="1">IF(BA252="","",IF(COUNTIF(BA$210:BA251,BA252)&gt;0,VLOOKUP(BA252,BA$210:BC251,2,0)&amp;", "&amp;BB252,""))</f>
        <v/>
      </c>
      <c r="BN252" t="str">
        <f t="shared" ca="1" si="434"/>
        <v/>
      </c>
      <c r="BO252">
        <f t="shared" ca="1" si="435"/>
        <v>0</v>
      </c>
      <c r="BP252" t="str">
        <f t="shared" ca="1" si="432"/>
        <v/>
      </c>
      <c r="BQ252" t="str">
        <f ca="1">IF(BN252="","",IF(COUNTIF(BN$210:BN251,BN252)&gt;0,VLOOKUP(BN252,BN$210:BQ251,4,1)&amp;", "&amp;BO252,BO252))</f>
        <v/>
      </c>
    </row>
    <row r="253" spans="1:69" hidden="1" outlineLevel="1" x14ac:dyDescent="0.25">
      <c r="A253">
        <f t="shared" ca="1" si="429"/>
        <v>0</v>
      </c>
      <c r="B253" s="190">
        <f t="shared" ca="1" si="401"/>
        <v>0</v>
      </c>
      <c r="C253" s="190">
        <f t="shared" ca="1" si="402"/>
        <v>0</v>
      </c>
      <c r="D253" s="190">
        <f t="shared" ca="1" si="403"/>
        <v>0</v>
      </c>
      <c r="E253" s="190">
        <f t="shared" ca="1" si="404"/>
        <v>0</v>
      </c>
      <c r="F253" s="190">
        <f t="shared" ca="1" si="412"/>
        <v>0</v>
      </c>
      <c r="G253" s="204">
        <f t="shared" ca="1" si="386"/>
        <v>0</v>
      </c>
      <c r="H253" s="227"/>
      <c r="I253" s="227"/>
      <c r="J253" s="227"/>
      <c r="K253" s="227"/>
      <c r="L253" s="227"/>
      <c r="M253" s="227" t="e">
        <f t="shared" ca="1" si="393"/>
        <v>#VALUE!</v>
      </c>
      <c r="N253" s="227" t="e">
        <f t="shared" ca="1" si="394"/>
        <v>#VALUE!</v>
      </c>
      <c r="O253" s="227" t="e">
        <f t="shared" ca="1" si="395"/>
        <v>#VALUE!</v>
      </c>
      <c r="P253" s="227" t="e">
        <f t="shared" ca="1" si="396"/>
        <v>#VALUE!</v>
      </c>
      <c r="Q253" s="227"/>
      <c r="R253" s="227"/>
      <c r="S253" s="226" t="str">
        <f t="shared" ca="1" si="375"/>
        <v/>
      </c>
      <c r="T253" s="225">
        <f t="shared" ca="1" si="411"/>
        <v>0</v>
      </c>
      <c r="U253" s="226">
        <f t="shared" ca="1" si="405"/>
        <v>0</v>
      </c>
      <c r="V253" s="221">
        <f t="shared" ca="1" si="413"/>
        <v>0</v>
      </c>
      <c r="W253" s="190">
        <f t="shared" ca="1" si="406"/>
        <v>0</v>
      </c>
      <c r="X253" s="190">
        <f t="shared" ca="1" si="407"/>
        <v>0</v>
      </c>
      <c r="Y253" s="244">
        <f t="shared" ca="1" si="408"/>
        <v>0</v>
      </c>
      <c r="Z253" s="191"/>
      <c r="AA253" s="246">
        <f t="shared" ca="1" si="427"/>
        <v>5</v>
      </c>
      <c r="AB253" s="246">
        <f t="shared" ca="1" si="427"/>
        <v>0</v>
      </c>
      <c r="AC253" s="246">
        <f t="shared" ca="1" si="433"/>
        <v>0</v>
      </c>
      <c r="AD253" s="246">
        <f t="shared" ca="1" si="433"/>
        <v>0</v>
      </c>
      <c r="AE253" s="246" t="str">
        <f t="shared" ca="1" si="389"/>
        <v/>
      </c>
      <c r="AF253" s="246">
        <f t="shared" ca="1" si="433"/>
        <v>0</v>
      </c>
      <c r="AG253" s="246">
        <f t="shared" ca="1" si="433"/>
        <v>0</v>
      </c>
      <c r="AH253" s="246">
        <f t="shared" ca="1" si="433"/>
        <v>0</v>
      </c>
      <c r="AI253" s="246">
        <f t="shared" ca="1" si="433"/>
        <v>0</v>
      </c>
      <c r="AJ253" s="246">
        <f t="shared" ca="1" si="433"/>
        <v>0</v>
      </c>
      <c r="AK253" s="246">
        <f t="shared" ca="1" si="433"/>
        <v>0</v>
      </c>
      <c r="AL253" s="246">
        <f t="shared" ca="1" si="433"/>
        <v>0</v>
      </c>
      <c r="AM253" s="246">
        <f t="shared" ca="1" si="433"/>
        <v>0</v>
      </c>
      <c r="AN253">
        <f t="shared" ca="1" si="409"/>
        <v>0</v>
      </c>
      <c r="AO253">
        <f t="shared" ca="1" si="409"/>
        <v>0</v>
      </c>
      <c r="AP253">
        <f t="shared" ca="1" si="410"/>
        <v>0</v>
      </c>
      <c r="AQ253">
        <f t="shared" ca="1" si="410"/>
        <v>0</v>
      </c>
      <c r="AR253" s="247">
        <f t="shared" ca="1" si="400"/>
        <v>0</v>
      </c>
      <c r="AS253">
        <f t="shared" ca="1" si="430"/>
        <v>0</v>
      </c>
      <c r="AT253">
        <f t="shared" ca="1" si="431"/>
        <v>0</v>
      </c>
      <c r="AU253">
        <f t="shared" ca="1" si="428"/>
        <v>0</v>
      </c>
      <c r="AV253">
        <f t="shared" ca="1" si="426"/>
        <v>0</v>
      </c>
      <c r="AW253">
        <f t="shared" ca="1" si="426"/>
        <v>0</v>
      </c>
      <c r="AX253">
        <f t="shared" ca="1" si="426"/>
        <v>0</v>
      </c>
      <c r="BA253" t="str">
        <f t="shared" ca="1" si="384"/>
        <v/>
      </c>
      <c r="BB253">
        <f t="shared" ca="1" si="390"/>
        <v>0</v>
      </c>
      <c r="BC253" t="str">
        <f t="shared" ca="1" si="391"/>
        <v/>
      </c>
      <c r="BD253" t="str">
        <f ca="1">IF(BA253="","",IF(COUNTIF(BA$210:BA252,BA253)&gt;0,VLOOKUP(BA253,BA$210:BC252,2,0)&amp;", "&amp;BB253,""))</f>
        <v/>
      </c>
      <c r="BN253" t="str">
        <f t="shared" ca="1" si="434"/>
        <v/>
      </c>
      <c r="BO253">
        <f t="shared" ca="1" si="435"/>
        <v>0</v>
      </c>
      <c r="BP253" t="str">
        <f t="shared" ca="1" si="432"/>
        <v/>
      </c>
      <c r="BQ253" t="str">
        <f ca="1">IF(BN253="","",IF(COUNTIF(BN$210:BN252,BN253)&gt;0,VLOOKUP(BN253,BN$210:BQ252,4,1)&amp;", "&amp;BO253,BO253))</f>
        <v/>
      </c>
    </row>
    <row r="254" spans="1:69" hidden="1" outlineLevel="1" x14ac:dyDescent="0.25">
      <c r="A254">
        <f t="shared" ca="1" si="429"/>
        <v>0</v>
      </c>
      <c r="B254" s="190">
        <f t="shared" ca="1" si="401"/>
        <v>0</v>
      </c>
      <c r="C254" s="190">
        <f t="shared" ca="1" si="402"/>
        <v>0</v>
      </c>
      <c r="D254" s="190">
        <f t="shared" ca="1" si="403"/>
        <v>0</v>
      </c>
      <c r="E254" s="190">
        <f t="shared" ca="1" si="404"/>
        <v>0</v>
      </c>
      <c r="F254" s="190">
        <f t="shared" ca="1" si="412"/>
        <v>0</v>
      </c>
      <c r="G254" s="204">
        <f t="shared" ca="1" si="386"/>
        <v>0</v>
      </c>
      <c r="H254" s="227"/>
      <c r="I254" s="227"/>
      <c r="J254" s="227"/>
      <c r="K254" s="227"/>
      <c r="L254" s="227"/>
      <c r="M254" s="227" t="e">
        <f t="shared" ca="1" si="393"/>
        <v>#VALUE!</v>
      </c>
      <c r="N254" s="227" t="e">
        <f t="shared" ca="1" si="394"/>
        <v>#VALUE!</v>
      </c>
      <c r="O254" s="227" t="e">
        <f t="shared" ca="1" si="395"/>
        <v>#VALUE!</v>
      </c>
      <c r="P254" s="227" t="e">
        <f t="shared" ca="1" si="396"/>
        <v>#VALUE!</v>
      </c>
      <c r="Q254" s="227"/>
      <c r="R254" s="227"/>
      <c r="S254" s="226" t="str">
        <f t="shared" ca="1" si="375"/>
        <v/>
      </c>
      <c r="T254" s="225">
        <f t="shared" ca="1" si="411"/>
        <v>0</v>
      </c>
      <c r="U254" s="226">
        <f t="shared" ca="1" si="405"/>
        <v>0</v>
      </c>
      <c r="V254" s="221">
        <f t="shared" ca="1" si="413"/>
        <v>0</v>
      </c>
      <c r="W254" s="190">
        <f t="shared" ca="1" si="406"/>
        <v>0</v>
      </c>
      <c r="X254" s="190">
        <f t="shared" ca="1" si="407"/>
        <v>0</v>
      </c>
      <c r="Y254" s="244">
        <f t="shared" ca="1" si="408"/>
        <v>0</v>
      </c>
      <c r="Z254" s="191"/>
      <c r="AA254" s="246">
        <f t="shared" ca="1" si="427"/>
        <v>5</v>
      </c>
      <c r="AB254" s="246">
        <f t="shared" ca="1" si="427"/>
        <v>0</v>
      </c>
      <c r="AC254" s="246">
        <f t="shared" ca="1" si="433"/>
        <v>0</v>
      </c>
      <c r="AD254" s="246">
        <f t="shared" ca="1" si="433"/>
        <v>0</v>
      </c>
      <c r="AE254" s="246" t="str">
        <f t="shared" ca="1" si="389"/>
        <v/>
      </c>
      <c r="AF254" s="246">
        <f t="shared" ca="1" si="433"/>
        <v>0</v>
      </c>
      <c r="AG254" s="246">
        <f t="shared" ca="1" si="433"/>
        <v>0</v>
      </c>
      <c r="AH254" s="246">
        <f t="shared" ca="1" si="433"/>
        <v>0</v>
      </c>
      <c r="AI254" s="246">
        <f t="shared" ca="1" si="433"/>
        <v>0</v>
      </c>
      <c r="AJ254" s="246">
        <f t="shared" ca="1" si="433"/>
        <v>0</v>
      </c>
      <c r="AK254" s="246">
        <f t="shared" ca="1" si="433"/>
        <v>0</v>
      </c>
      <c r="AL254" s="246">
        <f t="shared" ca="1" si="433"/>
        <v>0</v>
      </c>
      <c r="AM254" s="246">
        <f t="shared" ca="1" si="433"/>
        <v>0</v>
      </c>
      <c r="AN254">
        <f t="shared" ca="1" si="409"/>
        <v>0</v>
      </c>
      <c r="AO254">
        <f t="shared" ca="1" si="409"/>
        <v>0</v>
      </c>
      <c r="AP254">
        <f t="shared" ca="1" si="410"/>
        <v>0</v>
      </c>
      <c r="AQ254">
        <f t="shared" ca="1" si="410"/>
        <v>0</v>
      </c>
      <c r="AR254" s="247">
        <f t="shared" ca="1" si="400"/>
        <v>0</v>
      </c>
      <c r="AS254">
        <f t="shared" ca="1" si="430"/>
        <v>0</v>
      </c>
      <c r="AT254">
        <f t="shared" ca="1" si="431"/>
        <v>0</v>
      </c>
      <c r="AU254">
        <f t="shared" ca="1" si="428"/>
        <v>0</v>
      </c>
      <c r="AV254">
        <f t="shared" ca="1" si="426"/>
        <v>0</v>
      </c>
      <c r="AW254">
        <f t="shared" ca="1" si="426"/>
        <v>0</v>
      </c>
      <c r="AX254">
        <f t="shared" ca="1" si="426"/>
        <v>0</v>
      </c>
      <c r="BA254" t="str">
        <f t="shared" ca="1" si="384"/>
        <v/>
      </c>
      <c r="BB254">
        <f t="shared" ca="1" si="390"/>
        <v>0</v>
      </c>
      <c r="BC254" t="str">
        <f t="shared" ca="1" si="391"/>
        <v/>
      </c>
      <c r="BD254" t="str">
        <f ca="1">IF(BA254="","",IF(COUNTIF(BA$210:BA253,BA254)&gt;0,VLOOKUP(BA254,BA$210:BC253,2,0)&amp;", "&amp;BB254,""))</f>
        <v/>
      </c>
      <c r="BN254" t="str">
        <f t="shared" ca="1" si="434"/>
        <v/>
      </c>
      <c r="BO254">
        <f t="shared" ca="1" si="435"/>
        <v>0</v>
      </c>
      <c r="BP254" t="str">
        <f t="shared" ca="1" si="432"/>
        <v/>
      </c>
      <c r="BQ254" t="str">
        <f ca="1">IF(BN254="","",IF(COUNTIF(BN$210:BN253,BN254)&gt;0,VLOOKUP(BN254,BN$210:BQ253,4,1)&amp;", "&amp;BO254,BO254))</f>
        <v/>
      </c>
    </row>
    <row r="255" spans="1:69" hidden="1" outlineLevel="1" x14ac:dyDescent="0.25">
      <c r="A255">
        <f t="shared" ca="1" si="429"/>
        <v>0</v>
      </c>
      <c r="B255" s="190">
        <f t="shared" ca="1" si="401"/>
        <v>0</v>
      </c>
      <c r="C255" s="190">
        <f t="shared" ca="1" si="402"/>
        <v>0</v>
      </c>
      <c r="D255" s="190">
        <f t="shared" ca="1" si="403"/>
        <v>0</v>
      </c>
      <c r="E255" s="190">
        <f t="shared" ca="1" si="404"/>
        <v>0</v>
      </c>
      <c r="F255" s="190">
        <f t="shared" ca="1" si="412"/>
        <v>0</v>
      </c>
      <c r="G255" s="204">
        <f t="shared" ca="1" si="386"/>
        <v>0</v>
      </c>
      <c r="H255" s="227"/>
      <c r="I255" s="227"/>
      <c r="J255" s="227"/>
      <c r="K255" s="227"/>
      <c r="L255" s="227"/>
      <c r="M255" s="227" t="e">
        <f t="shared" ca="1" si="393"/>
        <v>#VALUE!</v>
      </c>
      <c r="N255" s="227" t="e">
        <f t="shared" ca="1" si="394"/>
        <v>#VALUE!</v>
      </c>
      <c r="O255" s="227" t="e">
        <f t="shared" ca="1" si="395"/>
        <v>#VALUE!</v>
      </c>
      <c r="P255" s="227" t="e">
        <f t="shared" ca="1" si="396"/>
        <v>#VALUE!</v>
      </c>
      <c r="Q255" s="227"/>
      <c r="R255" s="227"/>
      <c r="S255" s="226" t="str">
        <f t="shared" ca="1" si="375"/>
        <v/>
      </c>
      <c r="T255" s="225">
        <f t="shared" ca="1" si="411"/>
        <v>0</v>
      </c>
      <c r="U255" s="226">
        <f t="shared" ca="1" si="405"/>
        <v>0</v>
      </c>
      <c r="V255" s="221">
        <f t="shared" ca="1" si="413"/>
        <v>0</v>
      </c>
      <c r="W255" s="190">
        <f t="shared" ca="1" si="406"/>
        <v>0</v>
      </c>
      <c r="X255" s="190">
        <f t="shared" ca="1" si="407"/>
        <v>0</v>
      </c>
      <c r="Y255" s="244">
        <f t="shared" ca="1" si="408"/>
        <v>0</v>
      </c>
      <c r="Z255" s="191"/>
      <c r="AA255" s="246">
        <f t="shared" ca="1" si="427"/>
        <v>5</v>
      </c>
      <c r="AB255" s="246">
        <f t="shared" ca="1" si="427"/>
        <v>0</v>
      </c>
      <c r="AC255" s="246">
        <f t="shared" ca="1" si="433"/>
        <v>0</v>
      </c>
      <c r="AD255" s="246">
        <f t="shared" ca="1" si="433"/>
        <v>0</v>
      </c>
      <c r="AE255" s="246" t="str">
        <f t="shared" ca="1" si="389"/>
        <v/>
      </c>
      <c r="AF255" s="246">
        <f t="shared" ca="1" si="433"/>
        <v>0</v>
      </c>
      <c r="AG255" s="246">
        <f t="shared" ca="1" si="433"/>
        <v>0</v>
      </c>
      <c r="AH255" s="246">
        <f t="shared" ca="1" si="433"/>
        <v>0</v>
      </c>
      <c r="AI255" s="246">
        <f t="shared" ca="1" si="433"/>
        <v>0</v>
      </c>
      <c r="AJ255" s="246">
        <f t="shared" ca="1" si="433"/>
        <v>0</v>
      </c>
      <c r="AK255" s="246">
        <f t="shared" ca="1" si="433"/>
        <v>0</v>
      </c>
      <c r="AL255" s="246">
        <f t="shared" ca="1" si="433"/>
        <v>0</v>
      </c>
      <c r="AM255" s="246">
        <f t="shared" ca="1" si="433"/>
        <v>0</v>
      </c>
      <c r="AN255">
        <f t="shared" ca="1" si="409"/>
        <v>0</v>
      </c>
      <c r="AO255">
        <f t="shared" ca="1" si="409"/>
        <v>0</v>
      </c>
      <c r="AP255">
        <f t="shared" ca="1" si="410"/>
        <v>0</v>
      </c>
      <c r="AQ255">
        <f t="shared" ca="1" si="410"/>
        <v>0</v>
      </c>
      <c r="AR255" s="247">
        <f t="shared" ca="1" si="400"/>
        <v>0</v>
      </c>
      <c r="AS255">
        <f t="shared" ca="1" si="430"/>
        <v>0</v>
      </c>
      <c r="AT255">
        <f t="shared" ca="1" si="431"/>
        <v>0</v>
      </c>
      <c r="AU255">
        <f t="shared" ca="1" si="428"/>
        <v>0</v>
      </c>
      <c r="AV255">
        <f t="shared" ca="1" si="426"/>
        <v>0</v>
      </c>
      <c r="AW255">
        <f t="shared" ca="1" si="426"/>
        <v>0</v>
      </c>
      <c r="AX255">
        <f t="shared" ca="1" si="426"/>
        <v>0</v>
      </c>
      <c r="BA255" t="str">
        <f t="shared" ca="1" si="384"/>
        <v/>
      </c>
      <c r="BB255">
        <f t="shared" ca="1" si="390"/>
        <v>0</v>
      </c>
      <c r="BC255" t="str">
        <f t="shared" ca="1" si="391"/>
        <v/>
      </c>
      <c r="BD255" t="str">
        <f ca="1">IF(BA255="","",IF(COUNTIF(BA$210:BA254,BA255)&gt;0,VLOOKUP(BA255,BA$210:BC254,2,0)&amp;", "&amp;BB255,""))</f>
        <v/>
      </c>
      <c r="BN255" t="str">
        <f t="shared" ca="1" si="434"/>
        <v/>
      </c>
      <c r="BO255">
        <f t="shared" ca="1" si="435"/>
        <v>0</v>
      </c>
      <c r="BP255" t="str">
        <f t="shared" ca="1" si="432"/>
        <v/>
      </c>
      <c r="BQ255" t="str">
        <f ca="1">IF(BN255="","",IF(COUNTIF(BN$210:BN254,BN255)&gt;0,VLOOKUP(BN255,BN$210:BQ254,4,1)&amp;", "&amp;BO255,BO255))</f>
        <v/>
      </c>
    </row>
    <row r="256" spans="1:69" hidden="1" outlineLevel="1" x14ac:dyDescent="0.25">
      <c r="A256" t="str">
        <f t="shared" ca="1" si="429"/>
        <v>поменять с метролог из 4</v>
      </c>
      <c r="B256" s="190">
        <f t="shared" ca="1" si="401"/>
        <v>0</v>
      </c>
      <c r="C256" s="190">
        <f t="shared" ca="1" si="402"/>
        <v>0</v>
      </c>
      <c r="D256" s="190">
        <f t="shared" ca="1" si="403"/>
        <v>0</v>
      </c>
      <c r="E256" s="190">
        <f t="shared" ca="1" si="404"/>
        <v>0</v>
      </c>
      <c r="F256" s="190">
        <f t="shared" ca="1" si="412"/>
        <v>0</v>
      </c>
      <c r="G256" s="204">
        <f t="shared" ca="1" si="386"/>
        <v>0</v>
      </c>
      <c r="H256" s="227"/>
      <c r="I256" s="227"/>
      <c r="J256" s="227"/>
      <c r="K256" s="227"/>
      <c r="L256" s="227"/>
      <c r="M256" s="227" t="e">
        <f t="shared" ca="1" si="393"/>
        <v>#VALUE!</v>
      </c>
      <c r="N256" s="227" t="e">
        <f t="shared" ca="1" si="394"/>
        <v>#VALUE!</v>
      </c>
      <c r="O256" s="227" t="e">
        <f t="shared" ca="1" si="395"/>
        <v>#VALUE!</v>
      </c>
      <c r="P256" s="227" t="e">
        <f t="shared" ca="1" si="396"/>
        <v>#VALUE!</v>
      </c>
      <c r="Q256" s="227"/>
      <c r="R256" s="227"/>
      <c r="S256" s="226" t="str">
        <f t="shared" ca="1" si="375"/>
        <v/>
      </c>
      <c r="T256" s="225">
        <f t="shared" ca="1" si="411"/>
        <v>0</v>
      </c>
      <c r="U256" s="226">
        <f t="shared" ca="1" si="405"/>
        <v>0</v>
      </c>
      <c r="V256" s="221">
        <f t="shared" ca="1" si="413"/>
        <v>0</v>
      </c>
      <c r="W256" s="190">
        <f t="shared" ca="1" si="406"/>
        <v>0</v>
      </c>
      <c r="X256" s="190">
        <f t="shared" ca="1" si="407"/>
        <v>0</v>
      </c>
      <c r="Y256" s="244">
        <f t="shared" ca="1" si="408"/>
        <v>0</v>
      </c>
      <c r="Z256" s="191"/>
      <c r="AA256" s="246">
        <f t="shared" ca="1" si="427"/>
        <v>5</v>
      </c>
      <c r="AB256" s="246">
        <f t="shared" ca="1" si="427"/>
        <v>0</v>
      </c>
      <c r="AC256" s="246">
        <f t="shared" ca="1" si="433"/>
        <v>0</v>
      </c>
      <c r="AD256" s="246">
        <f t="shared" ca="1" si="433"/>
        <v>0</v>
      </c>
      <c r="AE256" s="246" t="str">
        <f t="shared" ca="1" si="389"/>
        <v/>
      </c>
      <c r="AF256" s="246">
        <f t="shared" ca="1" si="433"/>
        <v>0</v>
      </c>
      <c r="AG256" s="246">
        <f t="shared" ca="1" si="433"/>
        <v>0</v>
      </c>
      <c r="AH256" s="246">
        <f t="shared" ca="1" si="433"/>
        <v>0</v>
      </c>
      <c r="AI256" s="246">
        <f t="shared" ca="1" si="433"/>
        <v>0</v>
      </c>
      <c r="AJ256" s="246">
        <f t="shared" ca="1" si="433"/>
        <v>0</v>
      </c>
      <c r="AK256" s="246">
        <f t="shared" ca="1" si="433"/>
        <v>0</v>
      </c>
      <c r="AL256" s="246">
        <f t="shared" ca="1" si="433"/>
        <v>0</v>
      </c>
      <c r="AM256" s="246">
        <f t="shared" ca="1" si="433"/>
        <v>0</v>
      </c>
      <c r="AN256">
        <f t="shared" ca="1" si="409"/>
        <v>0</v>
      </c>
      <c r="AO256">
        <f t="shared" ca="1" si="409"/>
        <v>0</v>
      </c>
      <c r="AP256">
        <f t="shared" ca="1" si="410"/>
        <v>0</v>
      </c>
      <c r="AQ256">
        <f t="shared" ca="1" si="410"/>
        <v>0</v>
      </c>
      <c r="AR256" s="247">
        <f t="shared" ca="1" si="400"/>
        <v>0</v>
      </c>
      <c r="AS256">
        <f t="shared" ca="1" si="430"/>
        <v>0</v>
      </c>
      <c r="AT256">
        <f t="shared" ca="1" si="431"/>
        <v>0</v>
      </c>
      <c r="AU256">
        <f t="shared" ref="AU256:AX271" ca="1" si="440">INDIRECT($A$200&amp;"R"&amp;ROW()-200&amp;"C"&amp;COLUMN(),0)</f>
        <v>0</v>
      </c>
      <c r="AV256">
        <f t="shared" ca="1" si="440"/>
        <v>0</v>
      </c>
      <c r="AW256">
        <f t="shared" ca="1" si="440"/>
        <v>0</v>
      </c>
      <c r="AX256">
        <f t="shared" ca="1" si="440"/>
        <v>0</v>
      </c>
      <c r="BA256" t="str">
        <f t="shared" ca="1" si="384"/>
        <v/>
      </c>
      <c r="BB256">
        <f t="shared" ca="1" si="390"/>
        <v>0</v>
      </c>
      <c r="BC256" t="str">
        <f t="shared" ca="1" si="391"/>
        <v/>
      </c>
      <c r="BD256" t="str">
        <f ca="1">IF(BA256="","",IF(COUNTIF(BA$210:BA255,BA256)&gt;0,VLOOKUP(BA256,BA$210:BC255,2,0)&amp;", "&amp;BB256,""))</f>
        <v/>
      </c>
      <c r="BN256" t="str">
        <f t="shared" ca="1" si="434"/>
        <v/>
      </c>
      <c r="BO256">
        <f t="shared" ca="1" si="435"/>
        <v>0</v>
      </c>
      <c r="BP256" t="str">
        <f t="shared" ca="1" si="432"/>
        <v/>
      </c>
      <c r="BQ256" t="str">
        <f ca="1">IF(BN256="","",IF(COUNTIF(BN$210:BN255,BN256)&gt;0,VLOOKUP(BN256,BN$210:BQ255,4,1)&amp;", "&amp;BO256,BO256))</f>
        <v/>
      </c>
    </row>
    <row r="257" spans="1:69" hidden="1" outlineLevel="1" x14ac:dyDescent="0.25">
      <c r="A257">
        <f t="shared" ca="1" si="429"/>
        <v>0</v>
      </c>
      <c r="B257" s="190">
        <f t="shared" ca="1" si="401"/>
        <v>0</v>
      </c>
      <c r="C257" s="190">
        <f t="shared" ca="1" si="402"/>
        <v>0</v>
      </c>
      <c r="D257" s="190">
        <f t="shared" ca="1" si="403"/>
        <v>0</v>
      </c>
      <c r="E257" s="190">
        <f t="shared" ca="1" si="404"/>
        <v>0</v>
      </c>
      <c r="F257" s="190">
        <f t="shared" ca="1" si="412"/>
        <v>0</v>
      </c>
      <c r="G257" s="204">
        <f t="shared" ca="1" si="386"/>
        <v>0</v>
      </c>
      <c r="H257" s="227"/>
      <c r="I257" s="227"/>
      <c r="J257" s="227"/>
      <c r="K257" s="227"/>
      <c r="L257" s="227"/>
      <c r="M257" s="227" t="e">
        <f t="shared" ca="1" si="393"/>
        <v>#VALUE!</v>
      </c>
      <c r="N257" s="227" t="e">
        <f t="shared" ca="1" si="394"/>
        <v>#VALUE!</v>
      </c>
      <c r="O257" s="227" t="e">
        <f t="shared" ca="1" si="395"/>
        <v>#VALUE!</v>
      </c>
      <c r="P257" s="227" t="e">
        <f t="shared" ca="1" si="396"/>
        <v>#VALUE!</v>
      </c>
      <c r="Q257" s="227"/>
      <c r="R257" s="227"/>
      <c r="S257" s="226" t="str">
        <f t="shared" ca="1" si="375"/>
        <v/>
      </c>
      <c r="T257" s="225">
        <f t="shared" ca="1" si="411"/>
        <v>0</v>
      </c>
      <c r="U257" s="226">
        <f t="shared" ca="1" si="405"/>
        <v>0</v>
      </c>
      <c r="V257" s="221">
        <f t="shared" ca="1" si="413"/>
        <v>0</v>
      </c>
      <c r="W257" s="190">
        <f t="shared" ca="1" si="406"/>
        <v>0</v>
      </c>
      <c r="X257" s="190">
        <f t="shared" ca="1" si="407"/>
        <v>0</v>
      </c>
      <c r="Y257" s="244">
        <f t="shared" ca="1" si="408"/>
        <v>0</v>
      </c>
      <c r="Z257" s="191"/>
      <c r="AA257" s="246">
        <f t="shared" ref="AA257:AB272" ca="1" si="441">INDIRECT($A$200&amp;"R"&amp;ROW()-200&amp;"C"&amp;COLUMN(),0)</f>
        <v>5</v>
      </c>
      <c r="AB257" s="246">
        <f t="shared" ca="1" si="441"/>
        <v>0</v>
      </c>
      <c r="AC257" s="246">
        <f t="shared" ca="1" si="433"/>
        <v>0</v>
      </c>
      <c r="AD257" s="246">
        <f t="shared" ca="1" si="433"/>
        <v>0</v>
      </c>
      <c r="AE257" s="246" t="str">
        <f t="shared" ca="1" si="389"/>
        <v/>
      </c>
      <c r="AF257" s="246">
        <f t="shared" ca="1" si="433"/>
        <v>0</v>
      </c>
      <c r="AG257" s="246">
        <f t="shared" ca="1" si="433"/>
        <v>0</v>
      </c>
      <c r="AH257" s="246">
        <f t="shared" ca="1" si="433"/>
        <v>0</v>
      </c>
      <c r="AI257" s="246">
        <f t="shared" ca="1" si="433"/>
        <v>0</v>
      </c>
      <c r="AJ257" s="246">
        <f t="shared" ca="1" si="433"/>
        <v>0</v>
      </c>
      <c r="AK257" s="246">
        <f t="shared" ca="1" si="433"/>
        <v>0</v>
      </c>
      <c r="AL257" s="246">
        <f t="shared" ca="1" si="433"/>
        <v>0</v>
      </c>
      <c r="AM257" s="246">
        <f t="shared" ca="1" si="433"/>
        <v>0</v>
      </c>
      <c r="AN257">
        <f t="shared" ca="1" si="409"/>
        <v>0</v>
      </c>
      <c r="AO257">
        <f t="shared" ca="1" si="409"/>
        <v>0</v>
      </c>
      <c r="AP257">
        <f t="shared" ca="1" si="410"/>
        <v>0</v>
      </c>
      <c r="AQ257">
        <f t="shared" ca="1" si="410"/>
        <v>0</v>
      </c>
      <c r="AR257" s="247">
        <f t="shared" ca="1" si="400"/>
        <v>0</v>
      </c>
      <c r="AS257">
        <f t="shared" ca="1" si="430"/>
        <v>0</v>
      </c>
      <c r="AT257">
        <f t="shared" ca="1" si="431"/>
        <v>0</v>
      </c>
      <c r="AU257">
        <f t="shared" ref="AU257:AU271" ca="1" si="442">INDIRECT($A$200&amp;"R"&amp;ROW()-200&amp;"C"&amp;COLUMN(),0)</f>
        <v>0</v>
      </c>
      <c r="AV257">
        <f t="shared" ca="1" si="440"/>
        <v>0</v>
      </c>
      <c r="AW257">
        <f t="shared" ca="1" si="440"/>
        <v>0</v>
      </c>
      <c r="AX257">
        <f t="shared" ca="1" si="440"/>
        <v>0</v>
      </c>
      <c r="BA257" t="str">
        <f t="shared" ca="1" si="384"/>
        <v/>
      </c>
      <c r="BB257">
        <f t="shared" ca="1" si="390"/>
        <v>0</v>
      </c>
      <c r="BC257" t="str">
        <f t="shared" ca="1" si="391"/>
        <v/>
      </c>
      <c r="BD257" t="str">
        <f ca="1">IF(BA257="","",IF(COUNTIF(BA$210:BA256,BA257)&gt;0,VLOOKUP(BA257,BA$210:BC256,2,0)&amp;", "&amp;BB257,""))</f>
        <v/>
      </c>
      <c r="BN257" t="str">
        <f t="shared" ca="1" si="434"/>
        <v/>
      </c>
      <c r="BO257">
        <f t="shared" ca="1" si="435"/>
        <v>0</v>
      </c>
      <c r="BP257" t="str">
        <f t="shared" ca="1" si="432"/>
        <v/>
      </c>
      <c r="BQ257" t="str">
        <f ca="1">IF(BN257="","",IF(COUNTIF(BN$210:BN256,BN257)&gt;0,VLOOKUP(BN257,BN$210:BQ256,4,1)&amp;", "&amp;BO257,BO257))</f>
        <v/>
      </c>
    </row>
    <row r="258" spans="1:69" hidden="1" outlineLevel="1" x14ac:dyDescent="0.25">
      <c r="A258">
        <f t="shared" ref="A258:A273" ca="1" si="443">INDIRECT($A$200&amp;"R"&amp;ROW()-200&amp;"C"&amp;COLUMN(),0)</f>
        <v>0</v>
      </c>
      <c r="B258" s="190">
        <f t="shared" ca="1" si="401"/>
        <v>0</v>
      </c>
      <c r="C258" s="190">
        <f t="shared" ca="1" si="402"/>
        <v>0</v>
      </c>
      <c r="D258" s="190">
        <f t="shared" ca="1" si="403"/>
        <v>0</v>
      </c>
      <c r="E258" s="190">
        <f t="shared" ca="1" si="404"/>
        <v>0</v>
      </c>
      <c r="F258" s="190">
        <f t="shared" ca="1" si="412"/>
        <v>0</v>
      </c>
      <c r="G258" s="204">
        <f t="shared" ca="1" si="386"/>
        <v>0</v>
      </c>
      <c r="H258" s="227"/>
      <c r="I258" s="227"/>
      <c r="J258" s="227"/>
      <c r="K258" s="227"/>
      <c r="L258" s="227"/>
      <c r="M258" s="227" t="e">
        <f t="shared" ca="1" si="393"/>
        <v>#VALUE!</v>
      </c>
      <c r="N258" s="227" t="e">
        <f t="shared" ca="1" si="394"/>
        <v>#VALUE!</v>
      </c>
      <c r="O258" s="227" t="e">
        <f t="shared" ca="1" si="395"/>
        <v>#VALUE!</v>
      </c>
      <c r="P258" s="227" t="e">
        <f t="shared" ca="1" si="396"/>
        <v>#VALUE!</v>
      </c>
      <c r="Q258" s="227"/>
      <c r="R258" s="227"/>
      <c r="S258" s="226" t="str">
        <f t="shared" ca="1" si="375"/>
        <v/>
      </c>
      <c r="T258" s="225">
        <f t="shared" ca="1" si="411"/>
        <v>0</v>
      </c>
      <c r="U258" s="226">
        <f t="shared" ca="1" si="405"/>
        <v>0</v>
      </c>
      <c r="V258" s="221">
        <f t="shared" ca="1" si="413"/>
        <v>0</v>
      </c>
      <c r="W258" s="190">
        <f t="shared" ca="1" si="406"/>
        <v>0</v>
      </c>
      <c r="X258" s="190">
        <f t="shared" ca="1" si="407"/>
        <v>0</v>
      </c>
      <c r="Y258" s="244">
        <f t="shared" ca="1" si="408"/>
        <v>0</v>
      </c>
      <c r="Z258" s="191"/>
      <c r="AA258" s="246">
        <f t="shared" ca="1" si="441"/>
        <v>5</v>
      </c>
      <c r="AB258" s="246">
        <f t="shared" ca="1" si="441"/>
        <v>0</v>
      </c>
      <c r="AC258" s="246">
        <f t="shared" ca="1" si="433"/>
        <v>0</v>
      </c>
      <c r="AD258" s="246">
        <f t="shared" ca="1" si="433"/>
        <v>0</v>
      </c>
      <c r="AE258" s="246" t="str">
        <f t="shared" ca="1" si="389"/>
        <v/>
      </c>
      <c r="AF258" s="246">
        <f t="shared" ca="1" si="433"/>
        <v>0</v>
      </c>
      <c r="AG258" s="246">
        <f t="shared" ca="1" si="433"/>
        <v>0</v>
      </c>
      <c r="AH258" s="246">
        <f t="shared" ca="1" si="433"/>
        <v>0</v>
      </c>
      <c r="AI258" s="246">
        <f t="shared" ca="1" si="433"/>
        <v>0</v>
      </c>
      <c r="AJ258" s="246">
        <f t="shared" ca="1" si="433"/>
        <v>0</v>
      </c>
      <c r="AK258" s="246">
        <f t="shared" ca="1" si="433"/>
        <v>0</v>
      </c>
      <c r="AL258" s="246">
        <f t="shared" ca="1" si="433"/>
        <v>0</v>
      </c>
      <c r="AM258" s="246">
        <f t="shared" ca="1" si="433"/>
        <v>0</v>
      </c>
      <c r="AN258">
        <f t="shared" ca="1" si="409"/>
        <v>0</v>
      </c>
      <c r="AO258">
        <f t="shared" ca="1" si="409"/>
        <v>0</v>
      </c>
      <c r="AP258">
        <f t="shared" ca="1" si="410"/>
        <v>0</v>
      </c>
      <c r="AQ258">
        <f t="shared" ca="1" si="410"/>
        <v>0</v>
      </c>
      <c r="AR258" s="247">
        <f t="shared" ca="1" si="400"/>
        <v>0</v>
      </c>
      <c r="AS258">
        <f t="shared" ca="1" si="430"/>
        <v>0</v>
      </c>
      <c r="AT258">
        <f t="shared" ca="1" si="431"/>
        <v>0</v>
      </c>
      <c r="AU258">
        <f t="shared" ca="1" si="442"/>
        <v>0</v>
      </c>
      <c r="AV258">
        <f t="shared" ca="1" si="440"/>
        <v>0</v>
      </c>
      <c r="AW258">
        <f t="shared" ca="1" si="440"/>
        <v>0</v>
      </c>
      <c r="AX258">
        <f t="shared" ca="1" si="440"/>
        <v>0</v>
      </c>
      <c r="BA258" t="str">
        <f t="shared" ca="1" si="384"/>
        <v/>
      </c>
      <c r="BB258">
        <f t="shared" ca="1" si="390"/>
        <v>0</v>
      </c>
      <c r="BC258" t="str">
        <f t="shared" ca="1" si="391"/>
        <v/>
      </c>
      <c r="BD258" t="str">
        <f ca="1">IF(BA258="","",IF(COUNTIF(BA$210:BA257,BA258)&gt;0,VLOOKUP(BA258,BA$210:BC257,2,0)&amp;", "&amp;BB258,""))</f>
        <v/>
      </c>
      <c r="BN258" t="str">
        <f t="shared" ca="1" si="434"/>
        <v/>
      </c>
      <c r="BO258">
        <f t="shared" ca="1" si="435"/>
        <v>0</v>
      </c>
      <c r="BP258" t="str">
        <f t="shared" ca="1" si="432"/>
        <v/>
      </c>
      <c r="BQ258" t="str">
        <f ca="1">IF(BN258="","",IF(COUNTIF(BN$210:BN257,BN258)&gt;0,VLOOKUP(BN258,BN$210:BQ257,4,1)&amp;", "&amp;BO258,BO258))</f>
        <v/>
      </c>
    </row>
    <row r="259" spans="1:69" ht="15.75" hidden="1" outlineLevel="1" thickBot="1" x14ac:dyDescent="0.3">
      <c r="A259">
        <f t="shared" ca="1" si="443"/>
        <v>0</v>
      </c>
      <c r="B259" s="207">
        <f t="shared" ca="1" si="401"/>
        <v>0</v>
      </c>
      <c r="C259" s="207">
        <f t="shared" ca="1" si="402"/>
        <v>0</v>
      </c>
      <c r="D259" s="207">
        <f t="shared" ca="1" si="403"/>
        <v>0</v>
      </c>
      <c r="E259" s="207">
        <f t="shared" ca="1" si="404"/>
        <v>0</v>
      </c>
      <c r="F259" s="207">
        <f t="shared" ca="1" si="412"/>
        <v>0</v>
      </c>
      <c r="G259" s="208">
        <f t="shared" ca="1" si="386"/>
        <v>0</v>
      </c>
      <c r="H259" s="224"/>
      <c r="I259" s="224"/>
      <c r="J259" s="224"/>
      <c r="K259" s="224"/>
      <c r="L259" s="224"/>
      <c r="M259" s="224" t="e">
        <f t="shared" ca="1" si="393"/>
        <v>#VALUE!</v>
      </c>
      <c r="N259" s="224" t="e">
        <f t="shared" ca="1" si="394"/>
        <v>#VALUE!</v>
      </c>
      <c r="O259" s="224" t="e">
        <f t="shared" ca="1" si="395"/>
        <v>#VALUE!</v>
      </c>
      <c r="P259" s="224" t="e">
        <f t="shared" ca="1" si="396"/>
        <v>#VALUE!</v>
      </c>
      <c r="Q259" s="224"/>
      <c r="R259" s="224"/>
      <c r="S259" s="226" t="str">
        <f t="shared" ca="1" si="375"/>
        <v/>
      </c>
      <c r="T259" s="223">
        <f t="shared" ca="1" si="411"/>
        <v>0</v>
      </c>
      <c r="U259" s="219">
        <f t="shared" ca="1" si="405"/>
        <v>0</v>
      </c>
      <c r="V259" s="220">
        <f t="shared" ca="1" si="413"/>
        <v>0</v>
      </c>
      <c r="W259" s="207">
        <f t="shared" ca="1" si="406"/>
        <v>0</v>
      </c>
      <c r="X259" s="207">
        <f t="shared" ca="1" si="407"/>
        <v>0</v>
      </c>
      <c r="Y259" s="245">
        <f t="shared" ca="1" si="408"/>
        <v>0</v>
      </c>
      <c r="Z259" s="209"/>
      <c r="AA259" s="246">
        <f t="shared" ca="1" si="441"/>
        <v>5</v>
      </c>
      <c r="AB259" s="246">
        <f t="shared" ca="1" si="441"/>
        <v>0</v>
      </c>
      <c r="AC259" s="246">
        <f t="shared" ref="AC259:AM274" ca="1" si="444">IF($AB259=1,INDIRECT($A$200&amp;"R"&amp;ROW()-200&amp;"C"&amp;COLUMN(),0),0)</f>
        <v>0</v>
      </c>
      <c r="AD259" s="246">
        <f t="shared" ca="1" si="444"/>
        <v>0</v>
      </c>
      <c r="AE259" s="246" t="str">
        <f t="shared" ca="1" si="389"/>
        <v/>
      </c>
      <c r="AF259" s="246">
        <f t="shared" ca="1" si="444"/>
        <v>0</v>
      </c>
      <c r="AG259" s="246">
        <f t="shared" ca="1" si="444"/>
        <v>0</v>
      </c>
      <c r="AH259" s="246">
        <f t="shared" ca="1" si="444"/>
        <v>0</v>
      </c>
      <c r="AI259" s="246">
        <f t="shared" ca="1" si="444"/>
        <v>0</v>
      </c>
      <c r="AJ259" s="246">
        <f t="shared" ca="1" si="444"/>
        <v>0</v>
      </c>
      <c r="AK259" s="246">
        <f t="shared" ca="1" si="444"/>
        <v>0</v>
      </c>
      <c r="AL259" s="246">
        <f t="shared" ca="1" si="444"/>
        <v>0</v>
      </c>
      <c r="AM259" s="246">
        <f t="shared" ca="1" si="444"/>
        <v>0</v>
      </c>
      <c r="AN259" s="234" t="str">
        <f t="shared" ref="AN259" ca="1" si="445">IF(S259="","",SUMPRODUCT(($AA$210:$AA$289=AA259)+0,$AB$210:$AB$289,$W$210:$W$289)/S259)</f>
        <v/>
      </c>
      <c r="AO259" s="237">
        <f t="shared" ref="AO259" ca="1" si="446">SUMPRODUCT(($AA$210:$AA$289=AA259)+0,$AB$210:$AB$289,$AF$210:$AF$289)</f>
        <v>0</v>
      </c>
      <c r="AP259" s="237">
        <f t="shared" ref="AP259" ca="1" si="447">SUMIF($AA$210:$AA$289,AA259,$AR$210:$AR$289)</f>
        <v>0</v>
      </c>
      <c r="AQ259">
        <f t="shared" ref="AQ259" ca="1" si="448">SUMIF($AA$210:$AA$289,AA259,$B$210:$B$289)+SUMIF($AA$210:$AA$289,AA259,$C$210:$C$289)+SUMIF($AA$210:$AA$289,AA259,$D$210:$D$289)+SUMIF($AA$210:$AA$289,AA259,$E$210:$E$289)</f>
        <v>0</v>
      </c>
      <c r="AR259" s="247">
        <f t="shared" ca="1" si="400"/>
        <v>0</v>
      </c>
      <c r="AS259">
        <f t="shared" ca="1" si="430"/>
        <v>0</v>
      </c>
      <c r="AT259">
        <f t="shared" ca="1" si="431"/>
        <v>0</v>
      </c>
      <c r="AU259">
        <f t="shared" ca="1" si="442"/>
        <v>0</v>
      </c>
      <c r="AV259">
        <f t="shared" ca="1" si="440"/>
        <v>0</v>
      </c>
      <c r="AW259">
        <f t="shared" ca="1" si="440"/>
        <v>0</v>
      </c>
      <c r="AX259">
        <f t="shared" ca="1" si="440"/>
        <v>0</v>
      </c>
      <c r="BA259" t="str">
        <f t="shared" ca="1" si="384"/>
        <v/>
      </c>
      <c r="BB259">
        <f t="shared" ca="1" si="390"/>
        <v>0</v>
      </c>
      <c r="BC259" t="str">
        <f t="shared" ca="1" si="391"/>
        <v/>
      </c>
      <c r="BD259" t="str">
        <f ca="1">IF(BA259="","",IF(COUNTIF(BA$210:BA258,BA259)&gt;0,VLOOKUP(BA259,BA$210:BC258,2,0)&amp;", "&amp;BB259,""))</f>
        <v/>
      </c>
      <c r="BN259" t="str">
        <f t="shared" ca="1" si="434"/>
        <v/>
      </c>
      <c r="BO259">
        <f t="shared" ca="1" si="435"/>
        <v>0</v>
      </c>
      <c r="BP259" t="str">
        <f t="shared" ca="1" si="432"/>
        <v/>
      </c>
      <c r="BQ259" t="str">
        <f ca="1">IF(BN259="","",IF(COUNTIF(BN$210:BN258,BN259)&gt;0,VLOOKUP(BN259,BN$210:BQ258,4,1)&amp;", "&amp;BO259,BO259))</f>
        <v/>
      </c>
    </row>
    <row r="260" spans="1:69" hidden="1" outlineLevel="1" x14ac:dyDescent="0.25">
      <c r="A260">
        <f t="shared" ca="1" si="443"/>
        <v>0</v>
      </c>
      <c r="B260" s="193">
        <f t="shared" ca="1" si="401"/>
        <v>0</v>
      </c>
      <c r="C260" s="193">
        <f t="shared" ca="1" si="402"/>
        <v>0</v>
      </c>
      <c r="D260" s="193">
        <f t="shared" ca="1" si="403"/>
        <v>0</v>
      </c>
      <c r="E260" s="193">
        <f t="shared" ca="1" si="404"/>
        <v>0</v>
      </c>
      <c r="F260" s="193">
        <f t="shared" ca="1" si="412"/>
        <v>0</v>
      </c>
      <c r="G260" s="194">
        <f t="shared" ca="1" si="386"/>
        <v>0</v>
      </c>
      <c r="H260" s="230"/>
      <c r="I260" s="230"/>
      <c r="J260" s="230"/>
      <c r="K260" s="230"/>
      <c r="L260" s="230"/>
      <c r="M260" s="230" t="e">
        <f t="shared" ca="1" si="393"/>
        <v>#VALUE!</v>
      </c>
      <c r="N260" s="230" t="e">
        <f t="shared" ca="1" si="394"/>
        <v>#VALUE!</v>
      </c>
      <c r="O260" s="230" t="e">
        <f t="shared" ca="1" si="395"/>
        <v>#VALUE!</v>
      </c>
      <c r="P260" s="230" t="e">
        <f t="shared" ca="1" si="396"/>
        <v>#VALUE!</v>
      </c>
      <c r="Q260" s="230"/>
      <c r="R260" s="230"/>
      <c r="S260" s="226" t="str">
        <f t="shared" ca="1" si="375"/>
        <v/>
      </c>
      <c r="T260" s="228">
        <f t="shared" ca="1" si="411"/>
        <v>0</v>
      </c>
      <c r="U260" s="229">
        <f t="shared" ca="1" si="405"/>
        <v>0</v>
      </c>
      <c r="V260" s="222">
        <f t="shared" ca="1" si="413"/>
        <v>0</v>
      </c>
      <c r="W260" s="193">
        <f t="shared" ca="1" si="406"/>
        <v>0</v>
      </c>
      <c r="X260" s="193">
        <f t="shared" ca="1" si="407"/>
        <v>0</v>
      </c>
      <c r="Y260" s="243">
        <f t="shared" ca="1" si="408"/>
        <v>0</v>
      </c>
      <c r="Z260" s="195"/>
      <c r="AA260" s="246">
        <f t="shared" ca="1" si="441"/>
        <v>6</v>
      </c>
      <c r="AB260" s="246">
        <f t="shared" ca="1" si="441"/>
        <v>0</v>
      </c>
      <c r="AC260" s="246">
        <f t="shared" ca="1" si="444"/>
        <v>0</v>
      </c>
      <c r="AD260" s="246">
        <f t="shared" ca="1" si="444"/>
        <v>0</v>
      </c>
      <c r="AE260" s="246" t="str">
        <f t="shared" ca="1" si="389"/>
        <v/>
      </c>
      <c r="AF260" s="246">
        <f t="shared" ca="1" si="444"/>
        <v>0</v>
      </c>
      <c r="AG260" s="246">
        <f t="shared" ca="1" si="444"/>
        <v>0</v>
      </c>
      <c r="AH260" s="246">
        <f t="shared" ca="1" si="444"/>
        <v>0</v>
      </c>
      <c r="AI260" s="246">
        <f t="shared" ca="1" si="444"/>
        <v>0</v>
      </c>
      <c r="AJ260" s="246">
        <f t="shared" ca="1" si="444"/>
        <v>0</v>
      </c>
      <c r="AK260" s="246">
        <f t="shared" ca="1" si="444"/>
        <v>0</v>
      </c>
      <c r="AL260" s="246">
        <f t="shared" ca="1" si="444"/>
        <v>0</v>
      </c>
      <c r="AM260" s="246">
        <f t="shared" ca="1" si="444"/>
        <v>0</v>
      </c>
      <c r="AN260">
        <f t="shared" ca="1" si="409"/>
        <v>0</v>
      </c>
      <c r="AO260">
        <f t="shared" ca="1" si="409"/>
        <v>0</v>
      </c>
      <c r="AP260">
        <f t="shared" ca="1" si="410"/>
        <v>0</v>
      </c>
      <c r="AQ260">
        <f t="shared" ca="1" si="410"/>
        <v>0</v>
      </c>
      <c r="AR260" s="247">
        <f t="shared" ca="1" si="400"/>
        <v>0</v>
      </c>
      <c r="AS260">
        <f t="shared" ca="1" si="430"/>
        <v>0</v>
      </c>
      <c r="AT260">
        <f t="shared" ca="1" si="431"/>
        <v>0</v>
      </c>
      <c r="AU260">
        <f t="shared" ca="1" si="442"/>
        <v>0</v>
      </c>
      <c r="AV260">
        <f t="shared" ca="1" si="440"/>
        <v>0</v>
      </c>
      <c r="AW260">
        <f t="shared" ca="1" si="440"/>
        <v>0</v>
      </c>
      <c r="AX260">
        <f t="shared" ca="1" si="440"/>
        <v>0</v>
      </c>
      <c r="BA260" t="str">
        <f t="shared" ca="1" si="384"/>
        <v/>
      </c>
      <c r="BB260">
        <f t="shared" ca="1" si="390"/>
        <v>0</v>
      </c>
      <c r="BC260" t="str">
        <f t="shared" ca="1" si="391"/>
        <v/>
      </c>
      <c r="BD260" t="str">
        <f ca="1">IF(BA260="","",IF(COUNTIF(BA$210:BA259,BA260)&gt;0,VLOOKUP(BA260,BA$210:BC259,2,0)&amp;", "&amp;BB260,""))</f>
        <v/>
      </c>
      <c r="BN260" t="str">
        <f t="shared" ca="1" si="434"/>
        <v/>
      </c>
      <c r="BO260">
        <f t="shared" ca="1" si="435"/>
        <v>0</v>
      </c>
      <c r="BP260" t="str">
        <f t="shared" ca="1" si="432"/>
        <v/>
      </c>
      <c r="BQ260" t="str">
        <f ca="1">IF(BN260="","",IF(COUNTIF(BN$210:BN259,BN260)&gt;0,VLOOKUP(BN260,BN$210:BQ259,4,1)&amp;", "&amp;BO260,BO260))</f>
        <v/>
      </c>
    </row>
    <row r="261" spans="1:69" hidden="1" outlineLevel="1" x14ac:dyDescent="0.25">
      <c r="A261">
        <f t="shared" ca="1" si="443"/>
        <v>0</v>
      </c>
      <c r="B261" s="190">
        <f t="shared" ca="1" si="401"/>
        <v>0</v>
      </c>
      <c r="C261" s="190">
        <f t="shared" ca="1" si="402"/>
        <v>0</v>
      </c>
      <c r="D261" s="190">
        <f t="shared" ca="1" si="403"/>
        <v>0</v>
      </c>
      <c r="E261" s="190">
        <f t="shared" ca="1" si="404"/>
        <v>0</v>
      </c>
      <c r="F261" s="190">
        <f t="shared" ca="1" si="412"/>
        <v>0</v>
      </c>
      <c r="G261" s="204">
        <f t="shared" ca="1" si="386"/>
        <v>0</v>
      </c>
      <c r="H261" s="227"/>
      <c r="I261" s="227"/>
      <c r="J261" s="227"/>
      <c r="K261" s="227"/>
      <c r="L261" s="227"/>
      <c r="M261" s="227" t="e">
        <f t="shared" ca="1" si="393"/>
        <v>#VALUE!</v>
      </c>
      <c r="N261" s="227" t="e">
        <f t="shared" ca="1" si="394"/>
        <v>#VALUE!</v>
      </c>
      <c r="O261" s="227" t="e">
        <f t="shared" ca="1" si="395"/>
        <v>#VALUE!</v>
      </c>
      <c r="P261" s="227" t="e">
        <f t="shared" ca="1" si="396"/>
        <v>#VALUE!</v>
      </c>
      <c r="Q261" s="227"/>
      <c r="R261" s="227"/>
      <c r="S261" s="226" t="str">
        <f t="shared" ca="1" si="375"/>
        <v/>
      </c>
      <c r="T261" s="225">
        <f t="shared" ca="1" si="411"/>
        <v>0</v>
      </c>
      <c r="U261" s="226">
        <f t="shared" ca="1" si="405"/>
        <v>0</v>
      </c>
      <c r="V261" s="221">
        <f t="shared" ca="1" si="413"/>
        <v>0</v>
      </c>
      <c r="W261" s="190">
        <f t="shared" ca="1" si="406"/>
        <v>0</v>
      </c>
      <c r="X261" s="190">
        <f t="shared" ca="1" si="407"/>
        <v>0</v>
      </c>
      <c r="Y261" s="244">
        <f t="shared" ca="1" si="408"/>
        <v>0</v>
      </c>
      <c r="Z261" s="191"/>
      <c r="AA261" s="246">
        <f t="shared" ca="1" si="441"/>
        <v>6</v>
      </c>
      <c r="AB261" s="246">
        <f t="shared" ca="1" si="441"/>
        <v>0</v>
      </c>
      <c r="AC261" s="246">
        <f t="shared" ca="1" si="444"/>
        <v>0</v>
      </c>
      <c r="AD261" s="246">
        <f t="shared" ca="1" si="444"/>
        <v>0</v>
      </c>
      <c r="AE261" s="246" t="str">
        <f t="shared" ca="1" si="389"/>
        <v/>
      </c>
      <c r="AF261" s="246">
        <f t="shared" ca="1" si="444"/>
        <v>0</v>
      </c>
      <c r="AG261" s="246">
        <f t="shared" ca="1" si="444"/>
        <v>0</v>
      </c>
      <c r="AH261" s="246">
        <f t="shared" ca="1" si="444"/>
        <v>0</v>
      </c>
      <c r="AI261" s="246">
        <f t="shared" ca="1" si="444"/>
        <v>0</v>
      </c>
      <c r="AJ261" s="246">
        <f t="shared" ca="1" si="444"/>
        <v>0</v>
      </c>
      <c r="AK261" s="246">
        <f t="shared" ca="1" si="444"/>
        <v>0</v>
      </c>
      <c r="AL261" s="246">
        <f t="shared" ca="1" si="444"/>
        <v>0</v>
      </c>
      <c r="AM261" s="246">
        <f t="shared" ca="1" si="444"/>
        <v>0</v>
      </c>
      <c r="AN261">
        <f t="shared" ca="1" si="409"/>
        <v>0</v>
      </c>
      <c r="AO261">
        <f t="shared" ca="1" si="409"/>
        <v>0</v>
      </c>
      <c r="AP261">
        <f t="shared" ca="1" si="410"/>
        <v>0</v>
      </c>
      <c r="AQ261">
        <f t="shared" ca="1" si="410"/>
        <v>0</v>
      </c>
      <c r="AR261" s="247">
        <f t="shared" ca="1" si="400"/>
        <v>0</v>
      </c>
      <c r="AS261">
        <f t="shared" ca="1" si="430"/>
        <v>0</v>
      </c>
      <c r="AT261">
        <f t="shared" ca="1" si="431"/>
        <v>0</v>
      </c>
      <c r="AU261">
        <f t="shared" ca="1" si="442"/>
        <v>0</v>
      </c>
      <c r="AV261">
        <f t="shared" ca="1" si="440"/>
        <v>0</v>
      </c>
      <c r="AW261">
        <f t="shared" ca="1" si="440"/>
        <v>0</v>
      </c>
      <c r="AX261">
        <f t="shared" ca="1" si="440"/>
        <v>0</v>
      </c>
      <c r="BA261" t="str">
        <f t="shared" ca="1" si="384"/>
        <v/>
      </c>
      <c r="BB261">
        <f t="shared" ca="1" si="390"/>
        <v>0</v>
      </c>
      <c r="BC261" t="str">
        <f t="shared" ca="1" si="391"/>
        <v/>
      </c>
      <c r="BD261" t="str">
        <f ca="1">IF(BA261="","",IF(COUNTIF(BA$210:BA260,BA261)&gt;0,VLOOKUP(BA261,BA$210:BC260,2,0)&amp;", "&amp;BB261,""))</f>
        <v/>
      </c>
      <c r="BN261" t="str">
        <f t="shared" ca="1" si="434"/>
        <v/>
      </c>
      <c r="BO261">
        <f t="shared" ca="1" si="435"/>
        <v>0</v>
      </c>
      <c r="BP261" t="str">
        <f t="shared" ca="1" si="432"/>
        <v/>
      </c>
      <c r="BQ261" t="str">
        <f ca="1">IF(BN261="","",IF(COUNTIF(BN$210:BN260,BN261)&gt;0,VLOOKUP(BN261,BN$210:BQ260,4,1)&amp;", "&amp;BO261,BO261))</f>
        <v/>
      </c>
    </row>
    <row r="262" spans="1:69" hidden="1" outlineLevel="1" x14ac:dyDescent="0.25">
      <c r="A262">
        <f t="shared" ca="1" si="443"/>
        <v>0</v>
      </c>
      <c r="B262" s="190">
        <f t="shared" ca="1" si="401"/>
        <v>0</v>
      </c>
      <c r="C262" s="190">
        <f t="shared" ca="1" si="402"/>
        <v>0</v>
      </c>
      <c r="D262" s="190">
        <f t="shared" ca="1" si="403"/>
        <v>0</v>
      </c>
      <c r="E262" s="190">
        <f t="shared" ca="1" si="404"/>
        <v>0</v>
      </c>
      <c r="F262" s="190">
        <f t="shared" ca="1" si="412"/>
        <v>0</v>
      </c>
      <c r="G262" s="204">
        <f t="shared" ca="1" si="386"/>
        <v>0</v>
      </c>
      <c r="H262" s="227"/>
      <c r="I262" s="227"/>
      <c r="J262" s="227"/>
      <c r="K262" s="227"/>
      <c r="L262" s="227"/>
      <c r="M262" s="227" t="e">
        <f t="shared" ca="1" si="393"/>
        <v>#VALUE!</v>
      </c>
      <c r="N262" s="227" t="e">
        <f t="shared" ca="1" si="394"/>
        <v>#VALUE!</v>
      </c>
      <c r="O262" s="227" t="e">
        <f t="shared" ca="1" si="395"/>
        <v>#VALUE!</v>
      </c>
      <c r="P262" s="227" t="e">
        <f t="shared" ca="1" si="396"/>
        <v>#VALUE!</v>
      </c>
      <c r="Q262" s="227"/>
      <c r="R262" s="227"/>
      <c r="S262" s="226" t="str">
        <f t="shared" ca="1" si="375"/>
        <v/>
      </c>
      <c r="T262" s="225">
        <f t="shared" ca="1" si="411"/>
        <v>0</v>
      </c>
      <c r="U262" s="226">
        <f t="shared" ca="1" si="405"/>
        <v>0</v>
      </c>
      <c r="V262" s="221">
        <f t="shared" ca="1" si="413"/>
        <v>0</v>
      </c>
      <c r="W262" s="190">
        <f t="shared" ca="1" si="406"/>
        <v>0</v>
      </c>
      <c r="X262" s="190">
        <f t="shared" ca="1" si="407"/>
        <v>0</v>
      </c>
      <c r="Y262" s="244">
        <f t="shared" ca="1" si="408"/>
        <v>0</v>
      </c>
      <c r="Z262" s="191"/>
      <c r="AA262" s="246">
        <f t="shared" ca="1" si="441"/>
        <v>6</v>
      </c>
      <c r="AB262" s="246">
        <f t="shared" ca="1" si="441"/>
        <v>0</v>
      </c>
      <c r="AC262" s="246">
        <f t="shared" ca="1" si="444"/>
        <v>0</v>
      </c>
      <c r="AD262" s="246">
        <f t="shared" ca="1" si="444"/>
        <v>0</v>
      </c>
      <c r="AE262" s="246" t="str">
        <f t="shared" ca="1" si="389"/>
        <v/>
      </c>
      <c r="AF262" s="246">
        <f t="shared" ca="1" si="444"/>
        <v>0</v>
      </c>
      <c r="AG262" s="246">
        <f t="shared" ca="1" si="444"/>
        <v>0</v>
      </c>
      <c r="AH262" s="246">
        <f t="shared" ca="1" si="444"/>
        <v>0</v>
      </c>
      <c r="AI262" s="246">
        <f t="shared" ca="1" si="444"/>
        <v>0</v>
      </c>
      <c r="AJ262" s="246">
        <f t="shared" ca="1" si="444"/>
        <v>0</v>
      </c>
      <c r="AK262" s="246">
        <f t="shared" ca="1" si="444"/>
        <v>0</v>
      </c>
      <c r="AL262" s="246">
        <f t="shared" ca="1" si="444"/>
        <v>0</v>
      </c>
      <c r="AM262" s="246">
        <f t="shared" ca="1" si="444"/>
        <v>0</v>
      </c>
      <c r="AN262">
        <f t="shared" ca="1" si="409"/>
        <v>0</v>
      </c>
      <c r="AO262">
        <f t="shared" ca="1" si="409"/>
        <v>0</v>
      </c>
      <c r="AP262">
        <f t="shared" ca="1" si="410"/>
        <v>0</v>
      </c>
      <c r="AQ262">
        <f t="shared" ca="1" si="410"/>
        <v>0</v>
      </c>
      <c r="AR262" s="247">
        <f t="shared" ca="1" si="400"/>
        <v>0</v>
      </c>
      <c r="AS262">
        <f t="shared" ca="1" si="430"/>
        <v>0</v>
      </c>
      <c r="AT262">
        <f t="shared" ca="1" si="431"/>
        <v>0</v>
      </c>
      <c r="AU262">
        <f t="shared" ca="1" si="442"/>
        <v>0</v>
      </c>
      <c r="AV262">
        <f t="shared" ca="1" si="440"/>
        <v>0</v>
      </c>
      <c r="AW262">
        <f t="shared" ca="1" si="440"/>
        <v>0</v>
      </c>
      <c r="AX262">
        <f t="shared" ca="1" si="440"/>
        <v>0</v>
      </c>
      <c r="BA262" t="str">
        <f t="shared" ca="1" si="384"/>
        <v/>
      </c>
      <c r="BB262">
        <f t="shared" ca="1" si="390"/>
        <v>0</v>
      </c>
      <c r="BC262" t="str">
        <f t="shared" ca="1" si="391"/>
        <v/>
      </c>
      <c r="BD262" t="str">
        <f ca="1">IF(BA262="","",IF(COUNTIF(BA$210:BA261,BA262)&gt;0,VLOOKUP(BA262,BA$210:BC261,2,0)&amp;", "&amp;BB262,""))</f>
        <v/>
      </c>
      <c r="BN262" t="str">
        <f t="shared" ca="1" si="434"/>
        <v/>
      </c>
      <c r="BO262">
        <f t="shared" ca="1" si="435"/>
        <v>0</v>
      </c>
      <c r="BP262" t="str">
        <f t="shared" ca="1" si="432"/>
        <v/>
      </c>
      <c r="BQ262" t="str">
        <f ca="1">IF(BN262="","",IF(COUNTIF(BN$210:BN261,BN262)&gt;0,VLOOKUP(BN262,BN$210:BQ261,4,1)&amp;", "&amp;BO262,BO262))</f>
        <v/>
      </c>
    </row>
    <row r="263" spans="1:69" hidden="1" outlineLevel="1" x14ac:dyDescent="0.25">
      <c r="A263">
        <f t="shared" ca="1" si="443"/>
        <v>0</v>
      </c>
      <c r="B263" s="190">
        <f t="shared" ca="1" si="401"/>
        <v>0</v>
      </c>
      <c r="C263" s="190">
        <f t="shared" ca="1" si="402"/>
        <v>0</v>
      </c>
      <c r="D263" s="190">
        <f t="shared" ca="1" si="403"/>
        <v>0</v>
      </c>
      <c r="E263" s="190">
        <f t="shared" ca="1" si="404"/>
        <v>0</v>
      </c>
      <c r="F263" s="190">
        <f t="shared" ca="1" si="412"/>
        <v>0</v>
      </c>
      <c r="G263" s="204">
        <f t="shared" ca="1" si="386"/>
        <v>0</v>
      </c>
      <c r="H263" s="227"/>
      <c r="I263" s="227"/>
      <c r="J263" s="227"/>
      <c r="K263" s="227"/>
      <c r="L263" s="227"/>
      <c r="M263" s="227" t="e">
        <f t="shared" ca="1" si="393"/>
        <v>#VALUE!</v>
      </c>
      <c r="N263" s="227" t="e">
        <f t="shared" ca="1" si="394"/>
        <v>#VALUE!</v>
      </c>
      <c r="O263" s="227" t="e">
        <f t="shared" ca="1" si="395"/>
        <v>#VALUE!</v>
      </c>
      <c r="P263" s="227" t="e">
        <f t="shared" ca="1" si="396"/>
        <v>#VALUE!</v>
      </c>
      <c r="Q263" s="227"/>
      <c r="R263" s="227"/>
      <c r="S263" s="226" t="str">
        <f t="shared" ca="1" si="375"/>
        <v/>
      </c>
      <c r="T263" s="225">
        <f t="shared" ca="1" si="411"/>
        <v>0</v>
      </c>
      <c r="U263" s="226">
        <f t="shared" ca="1" si="405"/>
        <v>0</v>
      </c>
      <c r="V263" s="221">
        <f t="shared" ca="1" si="413"/>
        <v>0</v>
      </c>
      <c r="W263" s="190">
        <f t="shared" ca="1" si="406"/>
        <v>0</v>
      </c>
      <c r="X263" s="190">
        <f t="shared" ca="1" si="407"/>
        <v>0</v>
      </c>
      <c r="Y263" s="244">
        <f t="shared" ca="1" si="408"/>
        <v>0</v>
      </c>
      <c r="Z263" s="191"/>
      <c r="AA263" s="246">
        <f t="shared" ca="1" si="441"/>
        <v>6</v>
      </c>
      <c r="AB263" s="246">
        <f t="shared" ca="1" si="441"/>
        <v>0</v>
      </c>
      <c r="AC263" s="246">
        <f t="shared" ca="1" si="444"/>
        <v>0</v>
      </c>
      <c r="AD263" s="246">
        <f t="shared" ca="1" si="444"/>
        <v>0</v>
      </c>
      <c r="AE263" s="246" t="str">
        <f t="shared" ca="1" si="389"/>
        <v/>
      </c>
      <c r="AF263" s="246">
        <f t="shared" ca="1" si="444"/>
        <v>0</v>
      </c>
      <c r="AG263" s="246">
        <f t="shared" ca="1" si="444"/>
        <v>0</v>
      </c>
      <c r="AH263" s="246">
        <f t="shared" ca="1" si="444"/>
        <v>0</v>
      </c>
      <c r="AI263" s="246">
        <f t="shared" ca="1" si="444"/>
        <v>0</v>
      </c>
      <c r="AJ263" s="246">
        <f t="shared" ca="1" si="444"/>
        <v>0</v>
      </c>
      <c r="AK263" s="246">
        <f t="shared" ca="1" si="444"/>
        <v>0</v>
      </c>
      <c r="AL263" s="246">
        <f t="shared" ca="1" si="444"/>
        <v>0</v>
      </c>
      <c r="AM263" s="246">
        <f t="shared" ca="1" si="444"/>
        <v>0</v>
      </c>
      <c r="AN263">
        <f t="shared" ca="1" si="409"/>
        <v>0</v>
      </c>
      <c r="AO263">
        <f t="shared" ca="1" si="409"/>
        <v>0</v>
      </c>
      <c r="AP263">
        <f t="shared" ca="1" si="410"/>
        <v>0</v>
      </c>
      <c r="AQ263">
        <f t="shared" ca="1" si="410"/>
        <v>0</v>
      </c>
      <c r="AR263" s="247">
        <f t="shared" ca="1" si="400"/>
        <v>0</v>
      </c>
      <c r="AS263">
        <f t="shared" ca="1" si="430"/>
        <v>0</v>
      </c>
      <c r="AT263">
        <f t="shared" ca="1" si="431"/>
        <v>0</v>
      </c>
      <c r="AU263">
        <f t="shared" ca="1" si="442"/>
        <v>0</v>
      </c>
      <c r="AV263">
        <f t="shared" ca="1" si="440"/>
        <v>0</v>
      </c>
      <c r="AW263">
        <f t="shared" ca="1" si="440"/>
        <v>0</v>
      </c>
      <c r="AX263">
        <f t="shared" ca="1" si="440"/>
        <v>0</v>
      </c>
      <c r="BA263" t="str">
        <f t="shared" ca="1" si="384"/>
        <v/>
      </c>
      <c r="BB263">
        <f t="shared" ca="1" si="390"/>
        <v>0</v>
      </c>
      <c r="BC263" t="str">
        <f t="shared" ca="1" si="391"/>
        <v/>
      </c>
      <c r="BD263" t="str">
        <f ca="1">IF(BA263="","",IF(COUNTIF(BA$210:BA262,BA263)&gt;0,VLOOKUP(BA263,BA$210:BC262,2,0)&amp;", "&amp;BB263,""))</f>
        <v/>
      </c>
      <c r="BN263" t="str">
        <f t="shared" ca="1" si="434"/>
        <v/>
      </c>
      <c r="BO263">
        <f t="shared" ca="1" si="435"/>
        <v>0</v>
      </c>
      <c r="BP263" t="str">
        <f t="shared" ca="1" si="432"/>
        <v/>
      </c>
      <c r="BQ263" t="str">
        <f ca="1">IF(BN263="","",IF(COUNTIF(BN$210:BN262,BN263)&gt;0,VLOOKUP(BN263,BN$210:BQ262,4,1)&amp;", "&amp;BO263,BO263))</f>
        <v/>
      </c>
    </row>
    <row r="264" spans="1:69" hidden="1" outlineLevel="1" x14ac:dyDescent="0.25">
      <c r="A264">
        <f t="shared" ca="1" si="443"/>
        <v>0</v>
      </c>
      <c r="B264" s="190">
        <f t="shared" ca="1" si="401"/>
        <v>0</v>
      </c>
      <c r="C264" s="190">
        <f t="shared" ca="1" si="402"/>
        <v>0</v>
      </c>
      <c r="D264" s="190">
        <f t="shared" ca="1" si="403"/>
        <v>0</v>
      </c>
      <c r="E264" s="190">
        <f t="shared" ca="1" si="404"/>
        <v>0</v>
      </c>
      <c r="F264" s="190">
        <f t="shared" ca="1" si="412"/>
        <v>0</v>
      </c>
      <c r="G264" s="204">
        <f t="shared" ca="1" si="386"/>
        <v>0</v>
      </c>
      <c r="H264" s="227"/>
      <c r="I264" s="227"/>
      <c r="J264" s="227"/>
      <c r="K264" s="227"/>
      <c r="L264" s="227"/>
      <c r="M264" s="227" t="e">
        <f t="shared" ca="1" si="393"/>
        <v>#VALUE!</v>
      </c>
      <c r="N264" s="227" t="e">
        <f t="shared" ca="1" si="394"/>
        <v>#VALUE!</v>
      </c>
      <c r="O264" s="227" t="e">
        <f t="shared" ca="1" si="395"/>
        <v>#VALUE!</v>
      </c>
      <c r="P264" s="227" t="e">
        <f t="shared" ca="1" si="396"/>
        <v>#VALUE!</v>
      </c>
      <c r="Q264" s="227"/>
      <c r="R264" s="227"/>
      <c r="S264" s="226" t="str">
        <f t="shared" ca="1" si="375"/>
        <v/>
      </c>
      <c r="T264" s="225">
        <f t="shared" ca="1" si="411"/>
        <v>0</v>
      </c>
      <c r="U264" s="226">
        <f t="shared" ca="1" si="405"/>
        <v>0</v>
      </c>
      <c r="V264" s="221">
        <f t="shared" ca="1" si="413"/>
        <v>0</v>
      </c>
      <c r="W264" s="190">
        <f t="shared" ca="1" si="406"/>
        <v>0</v>
      </c>
      <c r="X264" s="190">
        <f t="shared" ca="1" si="407"/>
        <v>0</v>
      </c>
      <c r="Y264" s="244">
        <f t="shared" ca="1" si="408"/>
        <v>0</v>
      </c>
      <c r="Z264" s="191"/>
      <c r="AA264" s="246">
        <f t="shared" ca="1" si="441"/>
        <v>6</v>
      </c>
      <c r="AB264" s="246">
        <f t="shared" ca="1" si="441"/>
        <v>0</v>
      </c>
      <c r="AC264" s="246">
        <f t="shared" ca="1" si="444"/>
        <v>0</v>
      </c>
      <c r="AD264" s="246">
        <f t="shared" ca="1" si="444"/>
        <v>0</v>
      </c>
      <c r="AE264" s="246" t="str">
        <f t="shared" ca="1" si="389"/>
        <v/>
      </c>
      <c r="AF264" s="246">
        <f t="shared" ca="1" si="444"/>
        <v>0</v>
      </c>
      <c r="AG264" s="246">
        <f t="shared" ca="1" si="444"/>
        <v>0</v>
      </c>
      <c r="AH264" s="246">
        <f t="shared" ca="1" si="444"/>
        <v>0</v>
      </c>
      <c r="AI264" s="246">
        <f t="shared" ca="1" si="444"/>
        <v>0</v>
      </c>
      <c r="AJ264" s="246">
        <f t="shared" ca="1" si="444"/>
        <v>0</v>
      </c>
      <c r="AK264" s="246">
        <f t="shared" ca="1" si="444"/>
        <v>0</v>
      </c>
      <c r="AL264" s="246">
        <f t="shared" ca="1" si="444"/>
        <v>0</v>
      </c>
      <c r="AM264" s="246">
        <f t="shared" ca="1" si="444"/>
        <v>0</v>
      </c>
      <c r="AN264">
        <f t="shared" ca="1" si="409"/>
        <v>0</v>
      </c>
      <c r="AO264">
        <f t="shared" ca="1" si="409"/>
        <v>0</v>
      </c>
      <c r="AP264">
        <f t="shared" ca="1" si="410"/>
        <v>0</v>
      </c>
      <c r="AQ264">
        <f t="shared" ca="1" si="410"/>
        <v>0</v>
      </c>
      <c r="AR264" s="247">
        <f t="shared" ca="1" si="400"/>
        <v>0</v>
      </c>
      <c r="AS264">
        <f t="shared" ca="1" si="430"/>
        <v>0</v>
      </c>
      <c r="AT264">
        <f t="shared" ca="1" si="431"/>
        <v>0</v>
      </c>
      <c r="AU264">
        <f t="shared" ca="1" si="442"/>
        <v>0</v>
      </c>
      <c r="AV264">
        <f t="shared" ca="1" si="440"/>
        <v>0</v>
      </c>
      <c r="AW264">
        <f t="shared" ca="1" si="440"/>
        <v>0</v>
      </c>
      <c r="AX264">
        <f t="shared" ca="1" si="440"/>
        <v>0</v>
      </c>
      <c r="BA264" t="str">
        <f t="shared" ca="1" si="384"/>
        <v/>
      </c>
      <c r="BB264">
        <f t="shared" ca="1" si="390"/>
        <v>0</v>
      </c>
      <c r="BC264" t="str">
        <f t="shared" ca="1" si="391"/>
        <v/>
      </c>
      <c r="BD264" t="str">
        <f ca="1">IF(BA264="","",IF(COUNTIF(BA$210:BA263,BA264)&gt;0,VLOOKUP(BA264,BA$210:BC263,2,0)&amp;", "&amp;BB264,""))</f>
        <v/>
      </c>
      <c r="BN264" t="str">
        <f t="shared" ca="1" si="434"/>
        <v/>
      </c>
      <c r="BO264">
        <f t="shared" ca="1" si="435"/>
        <v>0</v>
      </c>
      <c r="BP264" t="str">
        <f t="shared" ca="1" si="432"/>
        <v/>
      </c>
      <c r="BQ264" t="str">
        <f ca="1">IF(BN264="","",IF(COUNTIF(BN$210:BN263,BN264)&gt;0,VLOOKUP(BN264,BN$210:BQ263,4,1)&amp;", "&amp;BO264,BO264))</f>
        <v/>
      </c>
    </row>
    <row r="265" spans="1:69" hidden="1" outlineLevel="1" x14ac:dyDescent="0.25">
      <c r="A265">
        <f t="shared" ca="1" si="443"/>
        <v>0</v>
      </c>
      <c r="B265" s="190">
        <f t="shared" ca="1" si="401"/>
        <v>0</v>
      </c>
      <c r="C265" s="190">
        <f t="shared" ca="1" si="402"/>
        <v>0</v>
      </c>
      <c r="D265" s="190">
        <f t="shared" ca="1" si="403"/>
        <v>0</v>
      </c>
      <c r="E265" s="190">
        <f t="shared" ca="1" si="404"/>
        <v>0</v>
      </c>
      <c r="F265" s="190">
        <f t="shared" ca="1" si="412"/>
        <v>0</v>
      </c>
      <c r="G265" s="204">
        <f t="shared" ca="1" si="386"/>
        <v>0</v>
      </c>
      <c r="H265" s="227"/>
      <c r="I265" s="227"/>
      <c r="J265" s="227"/>
      <c r="K265" s="227"/>
      <c r="L265" s="227"/>
      <c r="M265" s="227" t="e">
        <f t="shared" ca="1" si="393"/>
        <v>#VALUE!</v>
      </c>
      <c r="N265" s="227" t="e">
        <f t="shared" ca="1" si="394"/>
        <v>#VALUE!</v>
      </c>
      <c r="O265" s="227" t="e">
        <f t="shared" ca="1" si="395"/>
        <v>#VALUE!</v>
      </c>
      <c r="P265" s="227" t="e">
        <f t="shared" ca="1" si="396"/>
        <v>#VALUE!</v>
      </c>
      <c r="Q265" s="227"/>
      <c r="R265" s="227"/>
      <c r="S265" s="226" t="str">
        <f t="shared" ca="1" si="375"/>
        <v/>
      </c>
      <c r="T265" s="225">
        <f t="shared" ca="1" si="411"/>
        <v>0</v>
      </c>
      <c r="U265" s="226">
        <f t="shared" ca="1" si="405"/>
        <v>0</v>
      </c>
      <c r="V265" s="221">
        <f t="shared" ca="1" si="413"/>
        <v>0</v>
      </c>
      <c r="W265" s="190">
        <f t="shared" ca="1" si="406"/>
        <v>0</v>
      </c>
      <c r="X265" s="190">
        <f t="shared" ca="1" si="407"/>
        <v>0</v>
      </c>
      <c r="Y265" s="244">
        <f t="shared" ca="1" si="408"/>
        <v>0</v>
      </c>
      <c r="Z265" s="191"/>
      <c r="AA265" s="246">
        <f t="shared" ca="1" si="441"/>
        <v>6</v>
      </c>
      <c r="AB265" s="246">
        <f t="shared" ca="1" si="441"/>
        <v>0</v>
      </c>
      <c r="AC265" s="246">
        <f t="shared" ca="1" si="444"/>
        <v>0</v>
      </c>
      <c r="AD265" s="246">
        <f t="shared" ca="1" si="444"/>
        <v>0</v>
      </c>
      <c r="AE265" s="246" t="str">
        <f t="shared" ca="1" si="389"/>
        <v/>
      </c>
      <c r="AF265" s="246">
        <f t="shared" ca="1" si="444"/>
        <v>0</v>
      </c>
      <c r="AG265" s="246">
        <f t="shared" ca="1" si="444"/>
        <v>0</v>
      </c>
      <c r="AH265" s="246">
        <f t="shared" ca="1" si="444"/>
        <v>0</v>
      </c>
      <c r="AI265" s="246">
        <f t="shared" ca="1" si="444"/>
        <v>0</v>
      </c>
      <c r="AJ265" s="246">
        <f t="shared" ca="1" si="444"/>
        <v>0</v>
      </c>
      <c r="AK265" s="246">
        <f t="shared" ca="1" si="444"/>
        <v>0</v>
      </c>
      <c r="AL265" s="246">
        <f t="shared" ca="1" si="444"/>
        <v>0</v>
      </c>
      <c r="AM265" s="246">
        <f t="shared" ca="1" si="444"/>
        <v>0</v>
      </c>
      <c r="AN265">
        <f t="shared" ca="1" si="409"/>
        <v>0</v>
      </c>
      <c r="AO265">
        <f t="shared" ca="1" si="409"/>
        <v>0</v>
      </c>
      <c r="AP265">
        <f t="shared" ca="1" si="410"/>
        <v>0</v>
      </c>
      <c r="AQ265">
        <f t="shared" ca="1" si="410"/>
        <v>0</v>
      </c>
      <c r="AR265" s="247">
        <f t="shared" ca="1" si="400"/>
        <v>0</v>
      </c>
      <c r="AS265">
        <f t="shared" ca="1" si="430"/>
        <v>0</v>
      </c>
      <c r="AT265">
        <f t="shared" ca="1" si="431"/>
        <v>0</v>
      </c>
      <c r="AU265">
        <f t="shared" ca="1" si="442"/>
        <v>0</v>
      </c>
      <c r="AV265">
        <f t="shared" ca="1" si="440"/>
        <v>0</v>
      </c>
      <c r="AW265">
        <f t="shared" ca="1" si="440"/>
        <v>0</v>
      </c>
      <c r="AX265">
        <f t="shared" ca="1" si="440"/>
        <v>0</v>
      </c>
      <c r="BA265" t="str">
        <f t="shared" ca="1" si="384"/>
        <v/>
      </c>
      <c r="BB265">
        <f t="shared" ca="1" si="390"/>
        <v>0</v>
      </c>
      <c r="BC265" t="str">
        <f t="shared" ca="1" si="391"/>
        <v/>
      </c>
      <c r="BD265" t="str">
        <f ca="1">IF(BA265="","",IF(COUNTIF(BA$210:BA264,BA265)&gt;0,VLOOKUP(BA265,BA$210:BC264,2,0)&amp;", "&amp;BB265,""))</f>
        <v/>
      </c>
      <c r="BN265" t="str">
        <f t="shared" ca="1" si="434"/>
        <v/>
      </c>
      <c r="BO265">
        <f t="shared" ca="1" si="435"/>
        <v>0</v>
      </c>
      <c r="BP265" t="str">
        <f t="shared" ca="1" si="432"/>
        <v/>
      </c>
      <c r="BQ265" t="str">
        <f ca="1">IF(BN265="","",IF(COUNTIF(BN$210:BN264,BN265)&gt;0,VLOOKUP(BN265,BN$210:BQ264,4,1)&amp;", "&amp;BO265,BO265))</f>
        <v/>
      </c>
    </row>
    <row r="266" spans="1:69" hidden="1" outlineLevel="1" x14ac:dyDescent="0.25">
      <c r="A266">
        <f t="shared" ca="1" si="443"/>
        <v>0</v>
      </c>
      <c r="B266" s="190">
        <f t="shared" ca="1" si="401"/>
        <v>0</v>
      </c>
      <c r="C266" s="190">
        <f t="shared" ca="1" si="402"/>
        <v>0</v>
      </c>
      <c r="D266" s="190">
        <f t="shared" ca="1" si="403"/>
        <v>0</v>
      </c>
      <c r="E266" s="190">
        <f t="shared" ca="1" si="404"/>
        <v>0</v>
      </c>
      <c r="F266" s="190">
        <f t="shared" ca="1" si="412"/>
        <v>0</v>
      </c>
      <c r="G266" s="204">
        <f t="shared" ca="1" si="386"/>
        <v>0</v>
      </c>
      <c r="H266" s="227"/>
      <c r="I266" s="227"/>
      <c r="J266" s="227"/>
      <c r="K266" s="227"/>
      <c r="L266" s="227"/>
      <c r="M266" s="227" t="e">
        <f t="shared" ca="1" si="393"/>
        <v>#VALUE!</v>
      </c>
      <c r="N266" s="227" t="e">
        <f t="shared" ca="1" si="394"/>
        <v>#VALUE!</v>
      </c>
      <c r="O266" s="227" t="e">
        <f t="shared" ca="1" si="395"/>
        <v>#VALUE!</v>
      </c>
      <c r="P266" s="227" t="e">
        <f t="shared" ca="1" si="396"/>
        <v>#VALUE!</v>
      </c>
      <c r="Q266" s="227"/>
      <c r="R266" s="227"/>
      <c r="S266" s="226" t="str">
        <f t="shared" ca="1" si="375"/>
        <v/>
      </c>
      <c r="T266" s="225">
        <f t="shared" ca="1" si="411"/>
        <v>0</v>
      </c>
      <c r="U266" s="226">
        <f t="shared" ca="1" si="405"/>
        <v>0</v>
      </c>
      <c r="V266" s="221">
        <f t="shared" ca="1" si="413"/>
        <v>0</v>
      </c>
      <c r="W266" s="190">
        <f t="shared" ca="1" si="406"/>
        <v>0</v>
      </c>
      <c r="X266" s="190">
        <f t="shared" ca="1" si="407"/>
        <v>0</v>
      </c>
      <c r="Y266" s="244">
        <f t="shared" ca="1" si="408"/>
        <v>0</v>
      </c>
      <c r="Z266" s="191"/>
      <c r="AA266" s="246">
        <f t="shared" ca="1" si="441"/>
        <v>6</v>
      </c>
      <c r="AB266" s="246">
        <f t="shared" ca="1" si="441"/>
        <v>0</v>
      </c>
      <c r="AC266" s="246">
        <f t="shared" ca="1" si="444"/>
        <v>0</v>
      </c>
      <c r="AD266" s="246">
        <f t="shared" ca="1" si="444"/>
        <v>0</v>
      </c>
      <c r="AE266" s="246" t="str">
        <f t="shared" ca="1" si="389"/>
        <v/>
      </c>
      <c r="AF266" s="246">
        <f t="shared" ca="1" si="444"/>
        <v>0</v>
      </c>
      <c r="AG266" s="246">
        <f t="shared" ca="1" si="444"/>
        <v>0</v>
      </c>
      <c r="AH266" s="246">
        <f t="shared" ca="1" si="444"/>
        <v>0</v>
      </c>
      <c r="AI266" s="246">
        <f t="shared" ca="1" si="444"/>
        <v>0</v>
      </c>
      <c r="AJ266" s="246">
        <f t="shared" ca="1" si="444"/>
        <v>0</v>
      </c>
      <c r="AK266" s="246">
        <f t="shared" ca="1" si="444"/>
        <v>0</v>
      </c>
      <c r="AL266" s="246">
        <f t="shared" ca="1" si="444"/>
        <v>0</v>
      </c>
      <c r="AM266" s="246">
        <f t="shared" ca="1" si="444"/>
        <v>0</v>
      </c>
      <c r="AN266">
        <f t="shared" ca="1" si="409"/>
        <v>0</v>
      </c>
      <c r="AO266">
        <f t="shared" ca="1" si="409"/>
        <v>0</v>
      </c>
      <c r="AP266">
        <f t="shared" ca="1" si="410"/>
        <v>0</v>
      </c>
      <c r="AQ266">
        <f t="shared" ca="1" si="410"/>
        <v>0</v>
      </c>
      <c r="AR266" s="247">
        <f t="shared" ca="1" si="400"/>
        <v>0</v>
      </c>
      <c r="AS266">
        <f t="shared" ca="1" si="430"/>
        <v>0</v>
      </c>
      <c r="AT266">
        <f t="shared" ca="1" si="431"/>
        <v>0</v>
      </c>
      <c r="AU266">
        <f t="shared" ca="1" si="442"/>
        <v>0</v>
      </c>
      <c r="AV266">
        <f t="shared" ca="1" si="440"/>
        <v>0</v>
      </c>
      <c r="AW266">
        <f t="shared" ca="1" si="440"/>
        <v>0</v>
      </c>
      <c r="AX266">
        <f t="shared" ca="1" si="440"/>
        <v>0</v>
      </c>
      <c r="BA266" t="str">
        <f t="shared" ca="1" si="384"/>
        <v/>
      </c>
      <c r="BB266">
        <f t="shared" ca="1" si="390"/>
        <v>0</v>
      </c>
      <c r="BC266" t="str">
        <f t="shared" ca="1" si="391"/>
        <v/>
      </c>
      <c r="BD266" t="str">
        <f ca="1">IF(BA266="","",IF(COUNTIF(BA$210:BA265,BA266)&gt;0,VLOOKUP(BA266,BA$210:BC265,2,0)&amp;", "&amp;BB266,""))</f>
        <v/>
      </c>
      <c r="BN266" t="str">
        <f t="shared" ca="1" si="434"/>
        <v/>
      </c>
      <c r="BO266">
        <f t="shared" ca="1" si="435"/>
        <v>0</v>
      </c>
      <c r="BP266" t="str">
        <f t="shared" ca="1" si="432"/>
        <v/>
      </c>
      <c r="BQ266" t="str">
        <f ca="1">IF(BN266="","",IF(COUNTIF(BN$210:BN265,BN266)&gt;0,VLOOKUP(BN266,BN$210:BQ265,4,1)&amp;", "&amp;BO266,BO266))</f>
        <v/>
      </c>
    </row>
    <row r="267" spans="1:69" hidden="1" outlineLevel="1" x14ac:dyDescent="0.25">
      <c r="A267">
        <f t="shared" ca="1" si="443"/>
        <v>0</v>
      </c>
      <c r="B267" s="190">
        <f t="shared" ca="1" si="401"/>
        <v>0</v>
      </c>
      <c r="C267" s="190">
        <f t="shared" ca="1" si="402"/>
        <v>0</v>
      </c>
      <c r="D267" s="190">
        <f t="shared" ca="1" si="403"/>
        <v>0</v>
      </c>
      <c r="E267" s="190">
        <f t="shared" ca="1" si="404"/>
        <v>0</v>
      </c>
      <c r="F267" s="190">
        <f t="shared" ca="1" si="412"/>
        <v>0</v>
      </c>
      <c r="G267" s="204">
        <f t="shared" ca="1" si="386"/>
        <v>0</v>
      </c>
      <c r="H267" s="227"/>
      <c r="I267" s="227"/>
      <c r="J267" s="227"/>
      <c r="K267" s="227"/>
      <c r="L267" s="227"/>
      <c r="M267" s="227" t="e">
        <f t="shared" ca="1" si="393"/>
        <v>#VALUE!</v>
      </c>
      <c r="N267" s="227" t="e">
        <f t="shared" ca="1" si="394"/>
        <v>#VALUE!</v>
      </c>
      <c r="O267" s="227" t="e">
        <f t="shared" ca="1" si="395"/>
        <v>#VALUE!</v>
      </c>
      <c r="P267" s="227" t="e">
        <f t="shared" ca="1" si="396"/>
        <v>#VALUE!</v>
      </c>
      <c r="Q267" s="227"/>
      <c r="R267" s="227"/>
      <c r="S267" s="226" t="str">
        <f t="shared" ca="1" si="375"/>
        <v/>
      </c>
      <c r="T267" s="225">
        <f t="shared" ca="1" si="411"/>
        <v>0</v>
      </c>
      <c r="U267" s="226">
        <f t="shared" ca="1" si="405"/>
        <v>0</v>
      </c>
      <c r="V267" s="221">
        <f t="shared" ca="1" si="413"/>
        <v>0</v>
      </c>
      <c r="W267" s="190">
        <f t="shared" ca="1" si="406"/>
        <v>0</v>
      </c>
      <c r="X267" s="190">
        <f t="shared" ca="1" si="407"/>
        <v>0</v>
      </c>
      <c r="Y267" s="244">
        <f t="shared" ca="1" si="408"/>
        <v>0</v>
      </c>
      <c r="Z267" s="191"/>
      <c r="AA267" s="246">
        <f t="shared" ca="1" si="441"/>
        <v>6</v>
      </c>
      <c r="AB267" s="246">
        <f t="shared" ca="1" si="441"/>
        <v>0</v>
      </c>
      <c r="AC267" s="246">
        <f t="shared" ca="1" si="444"/>
        <v>0</v>
      </c>
      <c r="AD267" s="246">
        <f t="shared" ca="1" si="444"/>
        <v>0</v>
      </c>
      <c r="AE267" s="246" t="str">
        <f t="shared" ca="1" si="389"/>
        <v/>
      </c>
      <c r="AF267" s="246">
        <f t="shared" ca="1" si="444"/>
        <v>0</v>
      </c>
      <c r="AG267" s="246">
        <f t="shared" ca="1" si="444"/>
        <v>0</v>
      </c>
      <c r="AH267" s="246">
        <f t="shared" ca="1" si="444"/>
        <v>0</v>
      </c>
      <c r="AI267" s="246">
        <f t="shared" ca="1" si="444"/>
        <v>0</v>
      </c>
      <c r="AJ267" s="246">
        <f t="shared" ca="1" si="444"/>
        <v>0</v>
      </c>
      <c r="AK267" s="246">
        <f t="shared" ca="1" si="444"/>
        <v>0</v>
      </c>
      <c r="AL267" s="246">
        <f t="shared" ca="1" si="444"/>
        <v>0</v>
      </c>
      <c r="AM267" s="246">
        <f t="shared" ca="1" si="444"/>
        <v>0</v>
      </c>
      <c r="AN267">
        <f t="shared" ca="1" si="409"/>
        <v>0</v>
      </c>
      <c r="AO267">
        <f t="shared" ca="1" si="409"/>
        <v>0</v>
      </c>
      <c r="AP267">
        <f t="shared" ca="1" si="410"/>
        <v>0</v>
      </c>
      <c r="AQ267">
        <f t="shared" ca="1" si="410"/>
        <v>0</v>
      </c>
      <c r="AR267" s="247">
        <f t="shared" ca="1" si="400"/>
        <v>0</v>
      </c>
      <c r="AS267">
        <f t="shared" ca="1" si="430"/>
        <v>0</v>
      </c>
      <c r="AT267">
        <f t="shared" ca="1" si="431"/>
        <v>0</v>
      </c>
      <c r="AU267">
        <f t="shared" ca="1" si="442"/>
        <v>0</v>
      </c>
      <c r="AV267">
        <f t="shared" ca="1" si="440"/>
        <v>0</v>
      </c>
      <c r="AW267">
        <f t="shared" ca="1" si="440"/>
        <v>0</v>
      </c>
      <c r="AX267">
        <f t="shared" ca="1" si="440"/>
        <v>0</v>
      </c>
      <c r="BA267" t="str">
        <f t="shared" ca="1" si="384"/>
        <v/>
      </c>
      <c r="BB267">
        <f t="shared" ca="1" si="390"/>
        <v>0</v>
      </c>
      <c r="BC267" t="str">
        <f t="shared" ca="1" si="391"/>
        <v/>
      </c>
      <c r="BD267" t="str">
        <f ca="1">IF(BA267="","",IF(COUNTIF(BA$210:BA266,BA267)&gt;0,VLOOKUP(BA267,BA$210:BC266,2,0)&amp;", "&amp;BB267,""))</f>
        <v/>
      </c>
      <c r="BN267" t="str">
        <f t="shared" ca="1" si="434"/>
        <v/>
      </c>
      <c r="BO267">
        <f t="shared" ca="1" si="435"/>
        <v>0</v>
      </c>
      <c r="BP267" t="str">
        <f t="shared" ca="1" si="432"/>
        <v/>
      </c>
      <c r="BQ267" t="str">
        <f ca="1">IF(BN267="","",IF(COUNTIF(BN$210:BN266,BN267)&gt;0,VLOOKUP(BN267,BN$210:BQ266,4,1)&amp;", "&amp;BO267,BO267))</f>
        <v/>
      </c>
    </row>
    <row r="268" spans="1:69" hidden="1" outlineLevel="1" x14ac:dyDescent="0.25">
      <c r="A268">
        <f t="shared" ca="1" si="443"/>
        <v>0</v>
      </c>
      <c r="B268" s="190">
        <f t="shared" ca="1" si="401"/>
        <v>0</v>
      </c>
      <c r="C268" s="190">
        <f t="shared" ca="1" si="402"/>
        <v>0</v>
      </c>
      <c r="D268" s="190">
        <f t="shared" ca="1" si="403"/>
        <v>0</v>
      </c>
      <c r="E268" s="190">
        <f t="shared" ca="1" si="404"/>
        <v>0</v>
      </c>
      <c r="F268" s="190">
        <f t="shared" ca="1" si="412"/>
        <v>0</v>
      </c>
      <c r="G268" s="204">
        <f t="shared" ca="1" si="386"/>
        <v>0</v>
      </c>
      <c r="H268" s="227"/>
      <c r="I268" s="227"/>
      <c r="J268" s="227"/>
      <c r="K268" s="227"/>
      <c r="L268" s="227"/>
      <c r="M268" s="227" t="e">
        <f t="shared" ca="1" si="393"/>
        <v>#VALUE!</v>
      </c>
      <c r="N268" s="227" t="e">
        <f t="shared" ca="1" si="394"/>
        <v>#VALUE!</v>
      </c>
      <c r="O268" s="227" t="e">
        <f t="shared" ca="1" si="395"/>
        <v>#VALUE!</v>
      </c>
      <c r="P268" s="227" t="e">
        <f t="shared" ca="1" si="396"/>
        <v>#VALUE!</v>
      </c>
      <c r="Q268" s="227"/>
      <c r="R268" s="227"/>
      <c r="S268" s="226" t="str">
        <f t="shared" ca="1" si="375"/>
        <v/>
      </c>
      <c r="T268" s="225">
        <f t="shared" ca="1" si="411"/>
        <v>0</v>
      </c>
      <c r="U268" s="226">
        <f t="shared" ca="1" si="405"/>
        <v>0</v>
      </c>
      <c r="V268" s="221">
        <f t="shared" ca="1" si="413"/>
        <v>0</v>
      </c>
      <c r="W268" s="190">
        <f t="shared" ca="1" si="406"/>
        <v>0</v>
      </c>
      <c r="X268" s="190">
        <f t="shared" ca="1" si="407"/>
        <v>0</v>
      </c>
      <c r="Y268" s="244">
        <f t="shared" ca="1" si="408"/>
        <v>0</v>
      </c>
      <c r="Z268" s="191"/>
      <c r="AA268" s="246">
        <f t="shared" ca="1" si="441"/>
        <v>6</v>
      </c>
      <c r="AB268" s="246">
        <f t="shared" ca="1" si="441"/>
        <v>0</v>
      </c>
      <c r="AC268" s="246">
        <f t="shared" ca="1" si="444"/>
        <v>0</v>
      </c>
      <c r="AD268" s="246">
        <f t="shared" ca="1" si="444"/>
        <v>0</v>
      </c>
      <c r="AE268" s="246" t="str">
        <f t="shared" ca="1" si="389"/>
        <v/>
      </c>
      <c r="AF268" s="246">
        <f t="shared" ca="1" si="444"/>
        <v>0</v>
      </c>
      <c r="AG268" s="246">
        <f t="shared" ca="1" si="444"/>
        <v>0</v>
      </c>
      <c r="AH268" s="246">
        <f t="shared" ca="1" si="444"/>
        <v>0</v>
      </c>
      <c r="AI268" s="246">
        <f t="shared" ca="1" si="444"/>
        <v>0</v>
      </c>
      <c r="AJ268" s="246">
        <f t="shared" ca="1" si="444"/>
        <v>0</v>
      </c>
      <c r="AK268" s="246">
        <f t="shared" ca="1" si="444"/>
        <v>0</v>
      </c>
      <c r="AL268" s="246">
        <f t="shared" ca="1" si="444"/>
        <v>0</v>
      </c>
      <c r="AM268" s="246">
        <f t="shared" ca="1" si="444"/>
        <v>0</v>
      </c>
      <c r="AN268">
        <f t="shared" ca="1" si="409"/>
        <v>0</v>
      </c>
      <c r="AO268">
        <f t="shared" ca="1" si="409"/>
        <v>0</v>
      </c>
      <c r="AP268">
        <f t="shared" ca="1" si="410"/>
        <v>0</v>
      </c>
      <c r="AQ268">
        <f t="shared" ca="1" si="410"/>
        <v>0</v>
      </c>
      <c r="AR268" s="247">
        <f t="shared" ca="1" si="400"/>
        <v>0</v>
      </c>
      <c r="AS268">
        <f t="shared" ca="1" si="430"/>
        <v>0</v>
      </c>
      <c r="AT268">
        <f t="shared" ca="1" si="431"/>
        <v>0</v>
      </c>
      <c r="AU268">
        <f t="shared" ca="1" si="442"/>
        <v>0</v>
      </c>
      <c r="AV268">
        <f t="shared" ca="1" si="440"/>
        <v>0</v>
      </c>
      <c r="AW268">
        <f t="shared" ca="1" si="440"/>
        <v>0</v>
      </c>
      <c r="AX268">
        <f t="shared" ca="1" si="440"/>
        <v>0</v>
      </c>
      <c r="BA268" t="str">
        <f t="shared" ca="1" si="384"/>
        <v/>
      </c>
      <c r="BB268">
        <f t="shared" ca="1" si="390"/>
        <v>0</v>
      </c>
      <c r="BC268" t="str">
        <f t="shared" ca="1" si="391"/>
        <v/>
      </c>
      <c r="BD268" t="str">
        <f ca="1">IF(BA268="","",IF(COUNTIF(BA$210:BA267,BA268)&gt;0,VLOOKUP(BA268,BA$210:BC267,2,0)&amp;", "&amp;BB268,""))</f>
        <v/>
      </c>
      <c r="BN268" t="str">
        <f t="shared" ca="1" si="434"/>
        <v/>
      </c>
      <c r="BO268">
        <f t="shared" ca="1" si="435"/>
        <v>0</v>
      </c>
      <c r="BP268" t="str">
        <f t="shared" ca="1" si="432"/>
        <v/>
      </c>
      <c r="BQ268" t="str">
        <f ca="1">IF(BN268="","",IF(COUNTIF(BN$210:BN267,BN268)&gt;0,VLOOKUP(BN268,BN$210:BQ267,4,1)&amp;", "&amp;BO268,BO268))</f>
        <v/>
      </c>
    </row>
    <row r="269" spans="1:69" ht="15.75" hidden="1" outlineLevel="1" thickBot="1" x14ac:dyDescent="0.3">
      <c r="A269">
        <f t="shared" ca="1" si="443"/>
        <v>0</v>
      </c>
      <c r="B269" s="207">
        <f t="shared" ca="1" si="401"/>
        <v>0</v>
      </c>
      <c r="C269" s="207">
        <f t="shared" ca="1" si="402"/>
        <v>0</v>
      </c>
      <c r="D269" s="207">
        <f t="shared" ca="1" si="403"/>
        <v>0</v>
      </c>
      <c r="E269" s="207">
        <f t="shared" ca="1" si="404"/>
        <v>0</v>
      </c>
      <c r="F269" s="207">
        <f t="shared" ca="1" si="412"/>
        <v>0</v>
      </c>
      <c r="G269" s="208">
        <f t="shared" ca="1" si="386"/>
        <v>0</v>
      </c>
      <c r="H269" s="224"/>
      <c r="I269" s="224"/>
      <c r="J269" s="224"/>
      <c r="K269" s="224"/>
      <c r="L269" s="224"/>
      <c r="M269" s="224" t="e">
        <f t="shared" ca="1" si="393"/>
        <v>#VALUE!</v>
      </c>
      <c r="N269" s="224" t="e">
        <f t="shared" ca="1" si="394"/>
        <v>#VALUE!</v>
      </c>
      <c r="O269" s="224" t="e">
        <f t="shared" ca="1" si="395"/>
        <v>#VALUE!</v>
      </c>
      <c r="P269" s="224" t="e">
        <f t="shared" ca="1" si="396"/>
        <v>#VALUE!</v>
      </c>
      <c r="Q269" s="224"/>
      <c r="R269" s="224"/>
      <c r="S269" s="226" t="str">
        <f t="shared" ca="1" si="375"/>
        <v/>
      </c>
      <c r="T269" s="223">
        <f t="shared" ca="1" si="411"/>
        <v>0</v>
      </c>
      <c r="U269" s="219">
        <f t="shared" ca="1" si="405"/>
        <v>0</v>
      </c>
      <c r="V269" s="220">
        <f t="shared" ca="1" si="413"/>
        <v>0</v>
      </c>
      <c r="W269" s="207">
        <f t="shared" ca="1" si="406"/>
        <v>0</v>
      </c>
      <c r="X269" s="207">
        <f t="shared" ca="1" si="407"/>
        <v>0</v>
      </c>
      <c r="Y269" s="245">
        <f t="shared" ca="1" si="408"/>
        <v>0</v>
      </c>
      <c r="Z269" s="209"/>
      <c r="AA269" s="246">
        <f t="shared" ca="1" si="441"/>
        <v>6</v>
      </c>
      <c r="AB269" s="246">
        <f t="shared" ca="1" si="441"/>
        <v>0</v>
      </c>
      <c r="AC269" s="246">
        <f t="shared" ca="1" si="444"/>
        <v>0</v>
      </c>
      <c r="AD269" s="246">
        <f t="shared" ca="1" si="444"/>
        <v>0</v>
      </c>
      <c r="AE269" s="246" t="str">
        <f t="shared" ca="1" si="389"/>
        <v/>
      </c>
      <c r="AF269" s="246">
        <f t="shared" ca="1" si="444"/>
        <v>0</v>
      </c>
      <c r="AG269" s="246">
        <f t="shared" ca="1" si="444"/>
        <v>0</v>
      </c>
      <c r="AH269" s="246">
        <f t="shared" ca="1" si="444"/>
        <v>0</v>
      </c>
      <c r="AI269" s="246">
        <f t="shared" ca="1" si="444"/>
        <v>0</v>
      </c>
      <c r="AJ269" s="246">
        <f t="shared" ca="1" si="444"/>
        <v>0</v>
      </c>
      <c r="AK269" s="246">
        <f t="shared" ca="1" si="444"/>
        <v>0</v>
      </c>
      <c r="AL269" s="246">
        <f t="shared" ca="1" si="444"/>
        <v>0</v>
      </c>
      <c r="AM269" s="246">
        <f t="shared" ca="1" si="444"/>
        <v>0</v>
      </c>
      <c r="AN269" s="234" t="str">
        <f t="shared" ref="AN269" ca="1" si="449">IF(S269="","",SUMPRODUCT(($AA$210:$AA$289=AA269)+0,$AB$210:$AB$289,$W$210:$W$289)/S269)</f>
        <v/>
      </c>
      <c r="AO269" s="237">
        <f t="shared" ref="AO269" ca="1" si="450">SUMPRODUCT(($AA$210:$AA$289=AA269)+0,$AB$210:$AB$289,$AF$210:$AF$289)</f>
        <v>0</v>
      </c>
      <c r="AP269" s="237">
        <f t="shared" ref="AP269" ca="1" si="451">SUMIF($AA$210:$AA$289,AA269,$AR$210:$AR$289)</f>
        <v>0</v>
      </c>
      <c r="AQ269">
        <f t="shared" ref="AQ269" ca="1" si="452">SUMIF($AA$210:$AA$289,AA269,$B$210:$B$289)+SUMIF($AA$210:$AA$289,AA269,$C$210:$C$289)+SUMIF($AA$210:$AA$289,AA269,$D$210:$D$289)+SUMIF($AA$210:$AA$289,AA269,$E$210:$E$289)</f>
        <v>0</v>
      </c>
      <c r="AR269" s="247">
        <f t="shared" ca="1" si="400"/>
        <v>0</v>
      </c>
      <c r="AS269">
        <f t="shared" ca="1" si="430"/>
        <v>0</v>
      </c>
      <c r="AT269">
        <f t="shared" ca="1" si="431"/>
        <v>0</v>
      </c>
      <c r="AU269">
        <f t="shared" ca="1" si="442"/>
        <v>0</v>
      </c>
      <c r="AV269">
        <f t="shared" ca="1" si="440"/>
        <v>0</v>
      </c>
      <c r="AW269">
        <f t="shared" ca="1" si="440"/>
        <v>0</v>
      </c>
      <c r="AX269">
        <f t="shared" ca="1" si="440"/>
        <v>0</v>
      </c>
      <c r="BA269" t="str">
        <f t="shared" ca="1" si="384"/>
        <v/>
      </c>
      <c r="BB269">
        <f t="shared" ca="1" si="390"/>
        <v>0</v>
      </c>
      <c r="BC269" t="str">
        <f t="shared" ca="1" si="391"/>
        <v/>
      </c>
      <c r="BD269" t="str">
        <f ca="1">IF(BA269="","",IF(COUNTIF(BA$210:BA268,BA269)&gt;0,VLOOKUP(BA269,BA$210:BC268,2,0)&amp;", "&amp;BB269,""))</f>
        <v/>
      </c>
      <c r="BN269" t="str">
        <f t="shared" ca="1" si="434"/>
        <v/>
      </c>
      <c r="BO269">
        <f t="shared" ca="1" si="435"/>
        <v>0</v>
      </c>
      <c r="BP269" t="str">
        <f t="shared" ca="1" si="432"/>
        <v/>
      </c>
      <c r="BQ269" t="str">
        <f ca="1">IF(BN269="","",IF(COUNTIF(BN$210:BN268,BN269)&gt;0,VLOOKUP(BN269,BN$210:BQ268,4,1)&amp;", "&amp;BO269,BO269))</f>
        <v/>
      </c>
    </row>
    <row r="270" spans="1:69" hidden="1" outlineLevel="1" x14ac:dyDescent="0.25">
      <c r="A270">
        <f t="shared" ca="1" si="443"/>
        <v>0</v>
      </c>
      <c r="B270" s="193">
        <f t="shared" ca="1" si="401"/>
        <v>0</v>
      </c>
      <c r="C270" s="193">
        <f t="shared" ca="1" si="402"/>
        <v>0</v>
      </c>
      <c r="D270" s="193">
        <f t="shared" ca="1" si="403"/>
        <v>0</v>
      </c>
      <c r="E270" s="193">
        <f t="shared" ca="1" si="404"/>
        <v>0</v>
      </c>
      <c r="F270" s="193">
        <f t="shared" ca="1" si="412"/>
        <v>0</v>
      </c>
      <c r="G270" s="194">
        <f t="shared" ca="1" si="386"/>
        <v>0</v>
      </c>
      <c r="H270" s="230"/>
      <c r="I270" s="230"/>
      <c r="J270" s="230"/>
      <c r="K270" s="230"/>
      <c r="L270" s="230"/>
      <c r="M270" s="230" t="e">
        <f t="shared" ca="1" si="393"/>
        <v>#VALUE!</v>
      </c>
      <c r="N270" s="230" t="e">
        <f t="shared" ca="1" si="394"/>
        <v>#VALUE!</v>
      </c>
      <c r="O270" s="230" t="e">
        <f t="shared" ca="1" si="395"/>
        <v>#VALUE!</v>
      </c>
      <c r="P270" s="230" t="e">
        <f t="shared" ca="1" si="396"/>
        <v>#VALUE!</v>
      </c>
      <c r="Q270" s="230"/>
      <c r="R270" s="230"/>
      <c r="S270" s="226" t="str">
        <f t="shared" ca="1" si="375"/>
        <v/>
      </c>
      <c r="T270" s="228">
        <f t="shared" ca="1" si="411"/>
        <v>0</v>
      </c>
      <c r="U270" s="229">
        <f t="shared" ca="1" si="405"/>
        <v>0</v>
      </c>
      <c r="V270" s="222">
        <f t="shared" ca="1" si="413"/>
        <v>0</v>
      </c>
      <c r="W270" s="193">
        <f t="shared" ca="1" si="406"/>
        <v>0</v>
      </c>
      <c r="X270" s="193">
        <f t="shared" ca="1" si="407"/>
        <v>0</v>
      </c>
      <c r="Y270" s="243">
        <f t="shared" ca="1" si="408"/>
        <v>0</v>
      </c>
      <c r="Z270" s="195"/>
      <c r="AA270" s="246">
        <f t="shared" ca="1" si="441"/>
        <v>7</v>
      </c>
      <c r="AB270" s="246">
        <f t="shared" ca="1" si="441"/>
        <v>0</v>
      </c>
      <c r="AC270" s="246">
        <f t="shared" ca="1" si="444"/>
        <v>0</v>
      </c>
      <c r="AD270" s="246">
        <f t="shared" ca="1" si="444"/>
        <v>0</v>
      </c>
      <c r="AE270" s="246" t="str">
        <f t="shared" ca="1" si="389"/>
        <v/>
      </c>
      <c r="AF270" s="246">
        <f t="shared" ca="1" si="444"/>
        <v>0</v>
      </c>
      <c r="AG270" s="246">
        <f t="shared" ca="1" si="444"/>
        <v>0</v>
      </c>
      <c r="AH270" s="246">
        <f t="shared" ca="1" si="444"/>
        <v>0</v>
      </c>
      <c r="AI270" s="246">
        <f t="shared" ca="1" si="444"/>
        <v>0</v>
      </c>
      <c r="AJ270" s="246">
        <f t="shared" ca="1" si="444"/>
        <v>0</v>
      </c>
      <c r="AK270" s="246">
        <f t="shared" ca="1" si="444"/>
        <v>0</v>
      </c>
      <c r="AL270" s="246">
        <f t="shared" ca="1" si="444"/>
        <v>0</v>
      </c>
      <c r="AM270" s="246">
        <f t="shared" ca="1" si="444"/>
        <v>0</v>
      </c>
      <c r="AN270">
        <f t="shared" ca="1" si="409"/>
        <v>0</v>
      </c>
      <c r="AO270">
        <f t="shared" ca="1" si="409"/>
        <v>0</v>
      </c>
      <c r="AP270">
        <f t="shared" ca="1" si="410"/>
        <v>0</v>
      </c>
      <c r="AQ270">
        <f t="shared" ca="1" si="410"/>
        <v>0</v>
      </c>
      <c r="AR270" s="247">
        <f t="shared" ca="1" si="400"/>
        <v>0</v>
      </c>
      <c r="AS270">
        <f t="shared" ca="1" si="430"/>
        <v>0</v>
      </c>
      <c r="AT270">
        <f t="shared" ca="1" si="431"/>
        <v>0</v>
      </c>
      <c r="AU270">
        <f t="shared" ca="1" si="442"/>
        <v>0</v>
      </c>
      <c r="AV270">
        <f t="shared" ca="1" si="440"/>
        <v>0</v>
      </c>
      <c r="AW270">
        <f t="shared" ca="1" si="440"/>
        <v>0</v>
      </c>
      <c r="AX270">
        <f t="shared" ca="1" si="440"/>
        <v>0</v>
      </c>
      <c r="BA270" t="str">
        <f t="shared" ca="1" si="384"/>
        <v/>
      </c>
      <c r="BB270">
        <f t="shared" ca="1" si="390"/>
        <v>0</v>
      </c>
      <c r="BC270" t="str">
        <f t="shared" ca="1" si="391"/>
        <v/>
      </c>
      <c r="BD270" t="str">
        <f ca="1">IF(BA270="","",IF(COUNTIF(BA$210:BA269,BA270)&gt;0,VLOOKUP(BA270,BA$210:BC269,2,0)&amp;", "&amp;BB270,""))</f>
        <v/>
      </c>
      <c r="BN270" t="str">
        <f t="shared" ca="1" si="434"/>
        <v/>
      </c>
      <c r="BO270">
        <f t="shared" ca="1" si="435"/>
        <v>0</v>
      </c>
      <c r="BP270" t="str">
        <f t="shared" ca="1" si="432"/>
        <v/>
      </c>
      <c r="BQ270" t="str">
        <f ca="1">IF(BN270="","",IF(COUNTIF(BN$210:BN269,BN270)&gt;0,VLOOKUP(BN270,BN$210:BQ269,4,1)&amp;", "&amp;BO270,BO270))</f>
        <v/>
      </c>
    </row>
    <row r="271" spans="1:69" hidden="1" outlineLevel="1" x14ac:dyDescent="0.25">
      <c r="A271">
        <f t="shared" ca="1" si="443"/>
        <v>0</v>
      </c>
      <c r="B271" s="190">
        <f t="shared" ca="1" si="401"/>
        <v>0</v>
      </c>
      <c r="C271" s="190">
        <f t="shared" ca="1" si="402"/>
        <v>0</v>
      </c>
      <c r="D271" s="190">
        <f t="shared" ca="1" si="403"/>
        <v>0</v>
      </c>
      <c r="E271" s="190">
        <f t="shared" ca="1" si="404"/>
        <v>0</v>
      </c>
      <c r="F271" s="190">
        <f t="shared" ca="1" si="412"/>
        <v>0</v>
      </c>
      <c r="G271" s="204">
        <f t="shared" ca="1" si="386"/>
        <v>0</v>
      </c>
      <c r="H271" s="227"/>
      <c r="I271" s="227"/>
      <c r="J271" s="227"/>
      <c r="K271" s="227"/>
      <c r="L271" s="227"/>
      <c r="M271" s="227" t="e">
        <f t="shared" ca="1" si="393"/>
        <v>#VALUE!</v>
      </c>
      <c r="N271" s="227" t="e">
        <f t="shared" ca="1" si="394"/>
        <v>#VALUE!</v>
      </c>
      <c r="O271" s="227" t="e">
        <f t="shared" ca="1" si="395"/>
        <v>#VALUE!</v>
      </c>
      <c r="P271" s="227" t="e">
        <f t="shared" ca="1" si="396"/>
        <v>#VALUE!</v>
      </c>
      <c r="Q271" s="227"/>
      <c r="R271" s="227"/>
      <c r="S271" s="226" t="str">
        <f t="shared" ca="1" si="375"/>
        <v/>
      </c>
      <c r="T271" s="225">
        <f t="shared" ca="1" si="411"/>
        <v>0</v>
      </c>
      <c r="U271" s="226">
        <f t="shared" ca="1" si="405"/>
        <v>0</v>
      </c>
      <c r="V271" s="221">
        <f t="shared" ca="1" si="413"/>
        <v>0</v>
      </c>
      <c r="W271" s="190">
        <f t="shared" ca="1" si="406"/>
        <v>0</v>
      </c>
      <c r="X271" s="190">
        <f t="shared" ca="1" si="407"/>
        <v>0</v>
      </c>
      <c r="Y271" s="244">
        <f t="shared" ca="1" si="408"/>
        <v>0</v>
      </c>
      <c r="Z271" s="191"/>
      <c r="AA271" s="246">
        <f t="shared" ca="1" si="441"/>
        <v>7</v>
      </c>
      <c r="AB271" s="246">
        <f t="shared" ca="1" si="441"/>
        <v>0</v>
      </c>
      <c r="AC271" s="246">
        <f t="shared" ca="1" si="444"/>
        <v>0</v>
      </c>
      <c r="AD271" s="246">
        <f t="shared" ca="1" si="444"/>
        <v>0</v>
      </c>
      <c r="AE271" s="246" t="str">
        <f t="shared" ca="1" si="389"/>
        <v/>
      </c>
      <c r="AF271" s="246">
        <f t="shared" ca="1" si="444"/>
        <v>0</v>
      </c>
      <c r="AG271" s="246">
        <f t="shared" ca="1" si="444"/>
        <v>0</v>
      </c>
      <c r="AH271" s="246">
        <f t="shared" ca="1" si="444"/>
        <v>0</v>
      </c>
      <c r="AI271" s="246">
        <f t="shared" ca="1" si="444"/>
        <v>0</v>
      </c>
      <c r="AJ271" s="246">
        <f t="shared" ca="1" si="444"/>
        <v>0</v>
      </c>
      <c r="AK271" s="246">
        <f t="shared" ca="1" si="444"/>
        <v>0</v>
      </c>
      <c r="AL271" s="246">
        <f t="shared" ca="1" si="444"/>
        <v>0</v>
      </c>
      <c r="AM271" s="246">
        <f t="shared" ca="1" si="444"/>
        <v>0</v>
      </c>
      <c r="AN271">
        <f t="shared" ca="1" si="409"/>
        <v>0</v>
      </c>
      <c r="AO271">
        <f t="shared" ca="1" si="409"/>
        <v>0</v>
      </c>
      <c r="AP271">
        <f t="shared" ca="1" si="410"/>
        <v>0</v>
      </c>
      <c r="AQ271">
        <f t="shared" ca="1" si="410"/>
        <v>0</v>
      </c>
      <c r="AR271" s="247">
        <f t="shared" ca="1" si="400"/>
        <v>0</v>
      </c>
      <c r="AS271">
        <f t="shared" ca="1" si="430"/>
        <v>0</v>
      </c>
      <c r="AT271">
        <f t="shared" ca="1" si="431"/>
        <v>0</v>
      </c>
      <c r="AU271">
        <f t="shared" ca="1" si="442"/>
        <v>0</v>
      </c>
      <c r="AV271">
        <f t="shared" ca="1" si="440"/>
        <v>0</v>
      </c>
      <c r="AW271">
        <f t="shared" ca="1" si="440"/>
        <v>0</v>
      </c>
      <c r="AX271">
        <f t="shared" ca="1" si="440"/>
        <v>0</v>
      </c>
      <c r="BA271" t="str">
        <f t="shared" ca="1" si="384"/>
        <v/>
      </c>
      <c r="BB271">
        <f t="shared" ca="1" si="390"/>
        <v>0</v>
      </c>
      <c r="BC271" t="str">
        <f t="shared" ca="1" si="391"/>
        <v/>
      </c>
      <c r="BD271" t="str">
        <f ca="1">IF(BA271="","",IF(COUNTIF(BA$210:BA270,BA271)&gt;0,VLOOKUP(BA271,BA$210:BC270,2,0)&amp;", "&amp;BB271,""))</f>
        <v/>
      </c>
      <c r="BN271" t="str">
        <f t="shared" ca="1" si="434"/>
        <v/>
      </c>
      <c r="BO271">
        <f t="shared" ca="1" si="435"/>
        <v>0</v>
      </c>
      <c r="BP271" t="str">
        <f t="shared" ca="1" si="432"/>
        <v/>
      </c>
      <c r="BQ271" t="str">
        <f ca="1">IF(BN271="","",IF(COUNTIF(BN$210:BN270,BN271)&gt;0,VLOOKUP(BN271,BN$210:BQ270,4,1)&amp;", "&amp;BO271,BO271))</f>
        <v/>
      </c>
    </row>
    <row r="272" spans="1:69" hidden="1" outlineLevel="1" x14ac:dyDescent="0.25">
      <c r="A272">
        <f t="shared" ca="1" si="443"/>
        <v>0</v>
      </c>
      <c r="B272" s="190">
        <f t="shared" ca="1" si="401"/>
        <v>0</v>
      </c>
      <c r="C272" s="190">
        <f t="shared" ca="1" si="402"/>
        <v>0</v>
      </c>
      <c r="D272" s="190">
        <f t="shared" ca="1" si="403"/>
        <v>0</v>
      </c>
      <c r="E272" s="190">
        <f t="shared" ca="1" si="404"/>
        <v>0</v>
      </c>
      <c r="F272" s="190">
        <f t="shared" ca="1" si="412"/>
        <v>0</v>
      </c>
      <c r="G272" s="204">
        <f t="shared" ca="1" si="386"/>
        <v>0</v>
      </c>
      <c r="H272" s="227"/>
      <c r="I272" s="227"/>
      <c r="J272" s="227"/>
      <c r="K272" s="227"/>
      <c r="L272" s="227"/>
      <c r="M272" s="227" t="e">
        <f t="shared" ca="1" si="393"/>
        <v>#VALUE!</v>
      </c>
      <c r="N272" s="227" t="e">
        <f t="shared" ca="1" si="394"/>
        <v>#VALUE!</v>
      </c>
      <c r="O272" s="227" t="e">
        <f t="shared" ca="1" si="395"/>
        <v>#VALUE!</v>
      </c>
      <c r="P272" s="227" t="e">
        <f t="shared" ca="1" si="396"/>
        <v>#VALUE!</v>
      </c>
      <c r="Q272" s="227"/>
      <c r="R272" s="227"/>
      <c r="S272" s="226" t="str">
        <f t="shared" ca="1" si="375"/>
        <v/>
      </c>
      <c r="T272" s="225">
        <f t="shared" ca="1" si="411"/>
        <v>0</v>
      </c>
      <c r="U272" s="226">
        <f t="shared" ca="1" si="405"/>
        <v>0</v>
      </c>
      <c r="V272" s="221">
        <f t="shared" ca="1" si="413"/>
        <v>0</v>
      </c>
      <c r="W272" s="190">
        <f t="shared" ca="1" si="406"/>
        <v>0</v>
      </c>
      <c r="X272" s="190">
        <f t="shared" ca="1" si="407"/>
        <v>0</v>
      </c>
      <c r="Y272" s="244">
        <f t="shared" ca="1" si="408"/>
        <v>0</v>
      </c>
      <c r="Z272" s="191"/>
      <c r="AA272" s="246">
        <f t="shared" ca="1" si="441"/>
        <v>7</v>
      </c>
      <c r="AB272" s="246">
        <f t="shared" ca="1" si="441"/>
        <v>0</v>
      </c>
      <c r="AC272" s="246">
        <f t="shared" ca="1" si="444"/>
        <v>0</v>
      </c>
      <c r="AD272" s="246">
        <f t="shared" ca="1" si="444"/>
        <v>0</v>
      </c>
      <c r="AE272" s="246" t="str">
        <f t="shared" ca="1" si="389"/>
        <v/>
      </c>
      <c r="AF272" s="246">
        <f t="shared" ca="1" si="444"/>
        <v>0</v>
      </c>
      <c r="AG272" s="246">
        <f t="shared" ca="1" si="444"/>
        <v>0</v>
      </c>
      <c r="AH272" s="246">
        <f t="shared" ca="1" si="444"/>
        <v>0</v>
      </c>
      <c r="AI272" s="246">
        <f t="shared" ca="1" si="444"/>
        <v>0</v>
      </c>
      <c r="AJ272" s="246">
        <f t="shared" ca="1" si="444"/>
        <v>0</v>
      </c>
      <c r="AK272" s="246">
        <f t="shared" ca="1" si="444"/>
        <v>0</v>
      </c>
      <c r="AL272" s="246">
        <f t="shared" ca="1" si="444"/>
        <v>0</v>
      </c>
      <c r="AM272" s="246">
        <f t="shared" ca="1" si="444"/>
        <v>0</v>
      </c>
      <c r="AN272">
        <f t="shared" ca="1" si="409"/>
        <v>0</v>
      </c>
      <c r="AO272">
        <f t="shared" ca="1" si="409"/>
        <v>0</v>
      </c>
      <c r="AP272">
        <f t="shared" ca="1" si="410"/>
        <v>0</v>
      </c>
      <c r="AQ272">
        <f t="shared" ca="1" si="410"/>
        <v>0</v>
      </c>
      <c r="AR272" s="247">
        <f t="shared" ca="1" si="400"/>
        <v>0</v>
      </c>
      <c r="AS272">
        <f t="shared" ca="1" si="430"/>
        <v>0</v>
      </c>
      <c r="AT272">
        <f t="shared" ca="1" si="431"/>
        <v>0</v>
      </c>
      <c r="AU272">
        <f t="shared" ref="AU272:AX287" ca="1" si="453">INDIRECT($A$200&amp;"R"&amp;ROW()-200&amp;"C"&amp;COLUMN(),0)</f>
        <v>0</v>
      </c>
      <c r="AV272">
        <f t="shared" ca="1" si="453"/>
        <v>0</v>
      </c>
      <c r="AW272">
        <f t="shared" ca="1" si="453"/>
        <v>0</v>
      </c>
      <c r="AX272">
        <f t="shared" ca="1" si="453"/>
        <v>0</v>
      </c>
      <c r="BA272" t="str">
        <f t="shared" ca="1" si="384"/>
        <v/>
      </c>
      <c r="BB272">
        <f t="shared" ca="1" si="390"/>
        <v>0</v>
      </c>
      <c r="BC272" t="str">
        <f t="shared" ca="1" si="391"/>
        <v/>
      </c>
      <c r="BD272" t="str">
        <f ca="1">IF(BA272="","",IF(COUNTIF(BA$210:BA271,BA272)&gt;0,VLOOKUP(BA272,BA$210:BC271,2,0)&amp;", "&amp;BB272,""))</f>
        <v/>
      </c>
      <c r="BN272" t="str">
        <f t="shared" ca="1" si="434"/>
        <v/>
      </c>
      <c r="BO272">
        <f t="shared" ca="1" si="435"/>
        <v>0</v>
      </c>
      <c r="BP272" t="str">
        <f t="shared" ca="1" si="432"/>
        <v/>
      </c>
      <c r="BQ272" t="str">
        <f ca="1">IF(BN272="","",IF(COUNTIF(BN$210:BN271,BN272)&gt;0,VLOOKUP(BN272,BN$210:BQ271,4,1)&amp;", "&amp;BO272,BO272))</f>
        <v/>
      </c>
    </row>
    <row r="273" spans="1:69" hidden="1" outlineLevel="1" x14ac:dyDescent="0.25">
      <c r="A273">
        <f t="shared" ca="1" si="443"/>
        <v>0</v>
      </c>
      <c r="B273" s="190">
        <f t="shared" ca="1" si="401"/>
        <v>0</v>
      </c>
      <c r="C273" s="190">
        <f t="shared" ca="1" si="402"/>
        <v>0</v>
      </c>
      <c r="D273" s="190">
        <f t="shared" ca="1" si="403"/>
        <v>0</v>
      </c>
      <c r="E273" s="190">
        <f t="shared" ca="1" si="404"/>
        <v>0</v>
      </c>
      <c r="F273" s="190">
        <f t="shared" ca="1" si="412"/>
        <v>0</v>
      </c>
      <c r="G273" s="204">
        <f t="shared" ca="1" si="386"/>
        <v>0</v>
      </c>
      <c r="H273" s="227"/>
      <c r="I273" s="227"/>
      <c r="J273" s="227"/>
      <c r="K273" s="227"/>
      <c r="L273" s="227"/>
      <c r="M273" s="227" t="e">
        <f t="shared" ca="1" si="393"/>
        <v>#VALUE!</v>
      </c>
      <c r="N273" s="227" t="e">
        <f t="shared" ca="1" si="394"/>
        <v>#VALUE!</v>
      </c>
      <c r="O273" s="227" t="e">
        <f t="shared" ca="1" si="395"/>
        <v>#VALUE!</v>
      </c>
      <c r="P273" s="227" t="e">
        <f t="shared" ca="1" si="396"/>
        <v>#VALUE!</v>
      </c>
      <c r="Q273" s="227"/>
      <c r="R273" s="227"/>
      <c r="S273" s="226" t="str">
        <f t="shared" ca="1" si="375"/>
        <v/>
      </c>
      <c r="T273" s="225">
        <f t="shared" ca="1" si="411"/>
        <v>0</v>
      </c>
      <c r="U273" s="226">
        <f t="shared" ca="1" si="405"/>
        <v>0</v>
      </c>
      <c r="V273" s="221">
        <f t="shared" ca="1" si="413"/>
        <v>0</v>
      </c>
      <c r="W273" s="190">
        <f t="shared" ca="1" si="406"/>
        <v>0</v>
      </c>
      <c r="X273" s="190">
        <f t="shared" ca="1" si="407"/>
        <v>0</v>
      </c>
      <c r="Y273" s="244">
        <f t="shared" ca="1" si="408"/>
        <v>0</v>
      </c>
      <c r="Z273" s="191"/>
      <c r="AA273" s="246">
        <f t="shared" ref="AA273:AB288" ca="1" si="454">INDIRECT($A$200&amp;"R"&amp;ROW()-200&amp;"C"&amp;COLUMN(),0)</f>
        <v>7</v>
      </c>
      <c r="AB273" s="246">
        <f t="shared" ca="1" si="454"/>
        <v>0</v>
      </c>
      <c r="AC273" s="246">
        <f t="shared" ca="1" si="444"/>
        <v>0</v>
      </c>
      <c r="AD273" s="246">
        <f t="shared" ca="1" si="444"/>
        <v>0</v>
      </c>
      <c r="AE273" s="246" t="str">
        <f t="shared" ca="1" si="389"/>
        <v/>
      </c>
      <c r="AF273" s="246">
        <f t="shared" ca="1" si="444"/>
        <v>0</v>
      </c>
      <c r="AG273" s="246">
        <f t="shared" ca="1" si="444"/>
        <v>0</v>
      </c>
      <c r="AH273" s="246">
        <f t="shared" ca="1" si="444"/>
        <v>0</v>
      </c>
      <c r="AI273" s="246">
        <f t="shared" ca="1" si="444"/>
        <v>0</v>
      </c>
      <c r="AJ273" s="246">
        <f t="shared" ca="1" si="444"/>
        <v>0</v>
      </c>
      <c r="AK273" s="246">
        <f t="shared" ca="1" si="444"/>
        <v>0</v>
      </c>
      <c r="AL273" s="246">
        <f t="shared" ca="1" si="444"/>
        <v>0</v>
      </c>
      <c r="AM273" s="246">
        <f t="shared" ca="1" si="444"/>
        <v>0</v>
      </c>
      <c r="AN273">
        <f t="shared" ca="1" si="409"/>
        <v>0</v>
      </c>
      <c r="AO273">
        <f t="shared" ca="1" si="409"/>
        <v>0</v>
      </c>
      <c r="AP273">
        <f t="shared" ca="1" si="410"/>
        <v>0</v>
      </c>
      <c r="AQ273">
        <f t="shared" ca="1" si="410"/>
        <v>0</v>
      </c>
      <c r="AR273" s="247">
        <f t="shared" ca="1" si="400"/>
        <v>0</v>
      </c>
      <c r="AS273">
        <f t="shared" ca="1" si="430"/>
        <v>0</v>
      </c>
      <c r="AT273">
        <f t="shared" ca="1" si="431"/>
        <v>0</v>
      </c>
      <c r="AU273">
        <f t="shared" ref="AU273:AU287" ca="1" si="455">INDIRECT($A$200&amp;"R"&amp;ROW()-200&amp;"C"&amp;COLUMN(),0)</f>
        <v>0</v>
      </c>
      <c r="AV273">
        <f t="shared" ca="1" si="453"/>
        <v>0</v>
      </c>
      <c r="AW273">
        <f t="shared" ca="1" si="453"/>
        <v>0</v>
      </c>
      <c r="AX273">
        <f t="shared" ca="1" si="453"/>
        <v>0</v>
      </c>
      <c r="BA273" t="str">
        <f t="shared" ca="1" si="384"/>
        <v/>
      </c>
      <c r="BB273">
        <f t="shared" ca="1" si="390"/>
        <v>0</v>
      </c>
      <c r="BC273" t="str">
        <f t="shared" ca="1" si="391"/>
        <v/>
      </c>
      <c r="BD273" t="str">
        <f ca="1">IF(BA273="","",IF(COUNTIF(BA$210:BA272,BA273)&gt;0,VLOOKUP(BA273,BA$210:BC272,2,0)&amp;", "&amp;BB273,""))</f>
        <v/>
      </c>
      <c r="BN273" t="str">
        <f t="shared" ca="1" si="434"/>
        <v/>
      </c>
      <c r="BO273">
        <f t="shared" ca="1" si="435"/>
        <v>0</v>
      </c>
      <c r="BP273" t="str">
        <f t="shared" ca="1" si="432"/>
        <v/>
      </c>
      <c r="BQ273" t="str">
        <f ca="1">IF(BN273="","",IF(COUNTIF(BN$210:BN272,BN273)&gt;0,VLOOKUP(BN273,BN$210:BQ272,4,1)&amp;", "&amp;BO273,BO273))</f>
        <v/>
      </c>
    </row>
    <row r="274" spans="1:69" hidden="1" outlineLevel="1" x14ac:dyDescent="0.25">
      <c r="A274">
        <f t="shared" ref="A274:A289" ca="1" si="456">INDIRECT($A$200&amp;"R"&amp;ROW()-200&amp;"C"&amp;COLUMN(),0)</f>
        <v>0</v>
      </c>
      <c r="B274" s="190">
        <f t="shared" ca="1" si="401"/>
        <v>0</v>
      </c>
      <c r="C274" s="190">
        <f t="shared" ca="1" si="402"/>
        <v>0</v>
      </c>
      <c r="D274" s="190">
        <f t="shared" ca="1" si="403"/>
        <v>0</v>
      </c>
      <c r="E274" s="190">
        <f t="shared" ca="1" si="404"/>
        <v>0</v>
      </c>
      <c r="F274" s="190">
        <f t="shared" ca="1" si="412"/>
        <v>0</v>
      </c>
      <c r="G274" s="204">
        <f t="shared" ca="1" si="386"/>
        <v>0</v>
      </c>
      <c r="H274" s="227"/>
      <c r="I274" s="227"/>
      <c r="J274" s="227"/>
      <c r="K274" s="227"/>
      <c r="L274" s="227"/>
      <c r="M274" s="227" t="e">
        <f t="shared" ca="1" si="393"/>
        <v>#VALUE!</v>
      </c>
      <c r="N274" s="227" t="e">
        <f t="shared" ca="1" si="394"/>
        <v>#VALUE!</v>
      </c>
      <c r="O274" s="227" t="e">
        <f t="shared" ca="1" si="395"/>
        <v>#VALUE!</v>
      </c>
      <c r="P274" s="227" t="e">
        <f t="shared" ca="1" si="396"/>
        <v>#VALUE!</v>
      </c>
      <c r="Q274" s="227"/>
      <c r="R274" s="227"/>
      <c r="S274" s="226" t="str">
        <f t="shared" ref="S274:S289" ca="1" si="457">OFFSET(grafikNPaud,0,MIN(8,MAX(0,INT(ROW()/10-20))),1,1)</f>
        <v/>
      </c>
      <c r="T274" s="225">
        <f t="shared" ca="1" si="411"/>
        <v>0</v>
      </c>
      <c r="U274" s="226">
        <f t="shared" ca="1" si="405"/>
        <v>0</v>
      </c>
      <c r="V274" s="221">
        <f t="shared" ca="1" si="413"/>
        <v>0</v>
      </c>
      <c r="W274" s="190">
        <f t="shared" ca="1" si="406"/>
        <v>0</v>
      </c>
      <c r="X274" s="190">
        <f t="shared" ca="1" si="407"/>
        <v>0</v>
      </c>
      <c r="Y274" s="244">
        <f t="shared" ca="1" si="408"/>
        <v>0</v>
      </c>
      <c r="Z274" s="191"/>
      <c r="AA274" s="246">
        <f t="shared" ca="1" si="454"/>
        <v>7</v>
      </c>
      <c r="AB274" s="246">
        <f t="shared" ca="1" si="454"/>
        <v>0</v>
      </c>
      <c r="AC274" s="246">
        <f t="shared" ca="1" si="444"/>
        <v>0</v>
      </c>
      <c r="AD274" s="246">
        <f t="shared" ca="1" si="444"/>
        <v>0</v>
      </c>
      <c r="AE274" s="246" t="str">
        <f t="shared" ca="1" si="389"/>
        <v/>
      </c>
      <c r="AF274" s="246">
        <f t="shared" ca="1" si="444"/>
        <v>0</v>
      </c>
      <c r="AG274" s="246">
        <f t="shared" ca="1" si="444"/>
        <v>0</v>
      </c>
      <c r="AH274" s="246">
        <f t="shared" ca="1" si="444"/>
        <v>0</v>
      </c>
      <c r="AI274" s="246">
        <f t="shared" ca="1" si="444"/>
        <v>0</v>
      </c>
      <c r="AJ274" s="246">
        <f t="shared" ca="1" si="444"/>
        <v>0</v>
      </c>
      <c r="AK274" s="246">
        <f t="shared" ca="1" si="444"/>
        <v>0</v>
      </c>
      <c r="AL274" s="246">
        <f t="shared" ca="1" si="444"/>
        <v>0</v>
      </c>
      <c r="AM274" s="246">
        <f t="shared" ca="1" si="444"/>
        <v>0</v>
      </c>
      <c r="AN274">
        <f t="shared" ca="1" si="409"/>
        <v>0</v>
      </c>
      <c r="AO274">
        <f t="shared" ca="1" si="409"/>
        <v>0</v>
      </c>
      <c r="AP274">
        <f t="shared" ca="1" si="410"/>
        <v>0</v>
      </c>
      <c r="AQ274">
        <f t="shared" ca="1" si="410"/>
        <v>0</v>
      </c>
      <c r="AR274" s="247">
        <f t="shared" ca="1" si="400"/>
        <v>0</v>
      </c>
      <c r="AS274">
        <f t="shared" ref="AS274:AS289" ca="1" si="458">IF(AB274=1,IF(ISERROR(SEARCH("ВК  / ",AC274)&gt;0),0,V274),0)</f>
        <v>0</v>
      </c>
      <c r="AT274">
        <f t="shared" ref="AT274:AT289" ca="1" si="459">IF(AB274=1,IF(ISERROR(SEARCH("ОК  / ",AC274)&gt;0),0,V274),0)</f>
        <v>0</v>
      </c>
      <c r="AU274">
        <f t="shared" ca="1" si="455"/>
        <v>0</v>
      </c>
      <c r="AV274">
        <f t="shared" ca="1" si="453"/>
        <v>0</v>
      </c>
      <c r="AW274">
        <f t="shared" ca="1" si="453"/>
        <v>0</v>
      </c>
      <c r="AX274">
        <f t="shared" ca="1" si="453"/>
        <v>0</v>
      </c>
      <c r="BA274" t="str">
        <f t="shared" ref="BA274:BA281" ca="1" si="460">IF(BB274,$AE274,"")</f>
        <v/>
      </c>
      <c r="BB274">
        <f t="shared" ca="1" si="390"/>
        <v>0</v>
      </c>
      <c r="BC274" t="str">
        <f t="shared" ca="1" si="391"/>
        <v/>
      </c>
      <c r="BD274" t="str">
        <f ca="1">IF(BA274="","",IF(COUNTIF(BA$210:BA273,BA274)&gt;0,VLOOKUP(BA274,BA$210:BC273,2,0)&amp;", "&amp;BB274,""))</f>
        <v/>
      </c>
      <c r="BN274" t="str">
        <f t="shared" ca="1" si="434"/>
        <v/>
      </c>
      <c r="BO274">
        <f t="shared" ca="1" si="435"/>
        <v>0</v>
      </c>
      <c r="BP274" t="str">
        <f t="shared" ref="BP274:BP289" ca="1" si="461">IF(BN274="","",COUNTIF($BN$210:$BN$289,BN274))</f>
        <v/>
      </c>
      <c r="BQ274" t="str">
        <f ca="1">IF(BN274="","",IF(COUNTIF(BN$210:BN273,BN274)&gt;0,VLOOKUP(BN274,BN$210:BQ273,4,1)&amp;", "&amp;BO274,BO274))</f>
        <v/>
      </c>
    </row>
    <row r="275" spans="1:69" hidden="1" outlineLevel="1" x14ac:dyDescent="0.25">
      <c r="A275">
        <f t="shared" ca="1" si="456"/>
        <v>0</v>
      </c>
      <c r="B275" s="190">
        <f t="shared" ca="1" si="401"/>
        <v>0</v>
      </c>
      <c r="C275" s="190">
        <f t="shared" ca="1" si="402"/>
        <v>0</v>
      </c>
      <c r="D275" s="190">
        <f t="shared" ca="1" si="403"/>
        <v>0</v>
      </c>
      <c r="E275" s="190">
        <f t="shared" ca="1" si="404"/>
        <v>0</v>
      </c>
      <c r="F275" s="190">
        <f t="shared" ca="1" si="412"/>
        <v>0</v>
      </c>
      <c r="G275" s="204">
        <f t="shared" ref="G275:G289" ca="1" si="462">SUM(B275:E275)</f>
        <v>0</v>
      </c>
      <c r="H275" s="227"/>
      <c r="I275" s="227"/>
      <c r="J275" s="227"/>
      <c r="K275" s="227"/>
      <c r="L275" s="227"/>
      <c r="M275" s="227" t="e">
        <f t="shared" ca="1" si="393"/>
        <v>#VALUE!</v>
      </c>
      <c r="N275" s="227" t="e">
        <f t="shared" ca="1" si="394"/>
        <v>#VALUE!</v>
      </c>
      <c r="O275" s="227" t="e">
        <f t="shared" ca="1" si="395"/>
        <v>#VALUE!</v>
      </c>
      <c r="P275" s="227" t="e">
        <f t="shared" ca="1" si="396"/>
        <v>#VALUE!</v>
      </c>
      <c r="Q275" s="227"/>
      <c r="R275" s="227"/>
      <c r="S275" s="226" t="str">
        <f t="shared" ca="1" si="457"/>
        <v/>
      </c>
      <c r="T275" s="225">
        <f t="shared" ca="1" si="411"/>
        <v>0</v>
      </c>
      <c r="U275" s="226">
        <f t="shared" ca="1" si="405"/>
        <v>0</v>
      </c>
      <c r="V275" s="221">
        <f t="shared" ca="1" si="413"/>
        <v>0</v>
      </c>
      <c r="W275" s="190">
        <f t="shared" ca="1" si="406"/>
        <v>0</v>
      </c>
      <c r="X275" s="190">
        <f t="shared" ca="1" si="407"/>
        <v>0</v>
      </c>
      <c r="Y275" s="244">
        <f t="shared" ca="1" si="408"/>
        <v>0</v>
      </c>
      <c r="Z275" s="191"/>
      <c r="AA275" s="246">
        <f t="shared" ca="1" si="454"/>
        <v>7</v>
      </c>
      <c r="AB275" s="246">
        <f t="shared" ca="1" si="454"/>
        <v>0</v>
      </c>
      <c r="AC275" s="246">
        <f t="shared" ref="AC275:AM290" ca="1" si="463">IF($AB275=1,INDIRECT($A$200&amp;"R"&amp;ROW()-200&amp;"C"&amp;COLUMN(),0),0)</f>
        <v>0</v>
      </c>
      <c r="AD275" s="246">
        <f t="shared" ca="1" si="463"/>
        <v>0</v>
      </c>
      <c r="AE275" s="246" t="str">
        <f t="shared" ref="AE275:AE299" ca="1" si="464">IF($AB275=1,INDIRECT($A$200&amp;"R"&amp;ROW()-200&amp;"C"&amp;COLUMN(),0),"")</f>
        <v/>
      </c>
      <c r="AF275" s="246">
        <f t="shared" ca="1" si="463"/>
        <v>0</v>
      </c>
      <c r="AG275" s="246">
        <f t="shared" ca="1" si="463"/>
        <v>0</v>
      </c>
      <c r="AH275" s="246">
        <f t="shared" ca="1" si="463"/>
        <v>0</v>
      </c>
      <c r="AI275" s="246">
        <f t="shared" ca="1" si="463"/>
        <v>0</v>
      </c>
      <c r="AJ275" s="246">
        <f t="shared" ca="1" si="463"/>
        <v>0</v>
      </c>
      <c r="AK275" s="246">
        <f t="shared" ca="1" si="463"/>
        <v>0</v>
      </c>
      <c r="AL275" s="246">
        <f t="shared" ca="1" si="463"/>
        <v>0</v>
      </c>
      <c r="AM275" s="246">
        <f t="shared" ca="1" si="463"/>
        <v>0</v>
      </c>
      <c r="AN275">
        <f t="shared" ca="1" si="409"/>
        <v>0</v>
      </c>
      <c r="AO275">
        <f t="shared" ca="1" si="409"/>
        <v>0</v>
      </c>
      <c r="AP275">
        <f t="shared" ca="1" si="410"/>
        <v>0</v>
      </c>
      <c r="AQ275">
        <f t="shared" ca="1" si="410"/>
        <v>0</v>
      </c>
      <c r="AR275" s="247">
        <f t="shared" ca="1" si="400"/>
        <v>0</v>
      </c>
      <c r="AS275">
        <f t="shared" ca="1" si="458"/>
        <v>0</v>
      </c>
      <c r="AT275">
        <f t="shared" ca="1" si="459"/>
        <v>0</v>
      </c>
      <c r="AU275">
        <f t="shared" ca="1" si="455"/>
        <v>0</v>
      </c>
      <c r="AV275">
        <f t="shared" ca="1" si="453"/>
        <v>0</v>
      </c>
      <c r="AW275">
        <f t="shared" ca="1" si="453"/>
        <v>0</v>
      </c>
      <c r="AX275">
        <f t="shared" ca="1" si="453"/>
        <v>0</v>
      </c>
      <c r="BA275" t="str">
        <f t="shared" ca="1" si="460"/>
        <v/>
      </c>
      <c r="BB275">
        <f t="shared" ref="BB275:BB289" ca="1" si="465">IF(AB275=1,IF(ISERROR(SEARCH("1"&amp;AK275,"1е.п.1е.у.")&gt;0),0,AA275),0)</f>
        <v>0</v>
      </c>
      <c r="BC275" t="str">
        <f t="shared" ref="BC275:BC289" ca="1" si="466">IF(BA275="","",COUNTIF($BA$210:$BA$289,BA275))</f>
        <v/>
      </c>
      <c r="BD275" t="str">
        <f ca="1">IF(BA275="","",IF(COUNTIF(BA$210:BA274,BA275)&gt;0,VLOOKUP(BA275,BA$210:BC274,2,0)&amp;", "&amp;BB275,""))</f>
        <v/>
      </c>
      <c r="BN275" t="str">
        <f t="shared" ca="1" si="434"/>
        <v/>
      </c>
      <c r="BO275">
        <f t="shared" ca="1" si="435"/>
        <v>0</v>
      </c>
      <c r="BP275" t="str">
        <f t="shared" ca="1" si="461"/>
        <v/>
      </c>
      <c r="BQ275" t="str">
        <f ca="1">IF(BN275="","",IF(COUNTIF(BN$210:BN274,BN275)&gt;0,VLOOKUP(BN275,BN$210:BQ274,4,1)&amp;", "&amp;BO275,BO275))</f>
        <v/>
      </c>
    </row>
    <row r="276" spans="1:69" hidden="1" outlineLevel="1" x14ac:dyDescent="0.25">
      <c r="A276">
        <f t="shared" ca="1" si="456"/>
        <v>0</v>
      </c>
      <c r="B276" s="190">
        <f t="shared" ca="1" si="401"/>
        <v>0</v>
      </c>
      <c r="C276" s="190">
        <f t="shared" ca="1" si="402"/>
        <v>0</v>
      </c>
      <c r="D276" s="190">
        <f t="shared" ca="1" si="403"/>
        <v>0</v>
      </c>
      <c r="E276" s="190">
        <f t="shared" ca="1" si="404"/>
        <v>0</v>
      </c>
      <c r="F276" s="190">
        <f t="shared" ca="1" si="412"/>
        <v>0</v>
      </c>
      <c r="G276" s="204">
        <f t="shared" ca="1" si="462"/>
        <v>0</v>
      </c>
      <c r="H276" s="227"/>
      <c r="I276" s="227"/>
      <c r="J276" s="227"/>
      <c r="K276" s="227"/>
      <c r="L276" s="227"/>
      <c r="M276" s="227" t="e">
        <f t="shared" ref="M276:M299" ca="1" si="467">$S276*AG276</f>
        <v>#VALUE!</v>
      </c>
      <c r="N276" s="227" t="e">
        <f t="shared" ref="N276:N299" ca="1" si="468">$S276*AH276</f>
        <v>#VALUE!</v>
      </c>
      <c r="O276" s="227" t="e">
        <f t="shared" ref="O276:O299" ca="1" si="469">$S276*AI276</f>
        <v>#VALUE!</v>
      </c>
      <c r="P276" s="227" t="e">
        <f t="shared" ref="P276:P299" ca="1" si="470">$S276*AJ276</f>
        <v>#VALUE!</v>
      </c>
      <c r="Q276" s="227"/>
      <c r="R276" s="227"/>
      <c r="S276" s="226" t="str">
        <f t="shared" ca="1" si="457"/>
        <v/>
      </c>
      <c r="T276" s="225">
        <f t="shared" ca="1" si="411"/>
        <v>0</v>
      </c>
      <c r="U276" s="226">
        <f t="shared" ca="1" si="405"/>
        <v>0</v>
      </c>
      <c r="V276" s="221">
        <f t="shared" ca="1" si="413"/>
        <v>0</v>
      </c>
      <c r="W276" s="190">
        <f t="shared" ca="1" si="406"/>
        <v>0</v>
      </c>
      <c r="X276" s="190">
        <f t="shared" ca="1" si="407"/>
        <v>0</v>
      </c>
      <c r="Y276" s="244">
        <f t="shared" ca="1" si="408"/>
        <v>0</v>
      </c>
      <c r="Z276" s="191"/>
      <c r="AA276" s="246">
        <f t="shared" ca="1" si="454"/>
        <v>7</v>
      </c>
      <c r="AB276" s="246">
        <f t="shared" ca="1" si="454"/>
        <v>0</v>
      </c>
      <c r="AC276" s="246">
        <f t="shared" ca="1" si="463"/>
        <v>0</v>
      </c>
      <c r="AD276" s="246">
        <f t="shared" ca="1" si="463"/>
        <v>0</v>
      </c>
      <c r="AE276" s="246" t="str">
        <f t="shared" ca="1" si="464"/>
        <v/>
      </c>
      <c r="AF276" s="246">
        <f t="shared" ca="1" si="463"/>
        <v>0</v>
      </c>
      <c r="AG276" s="246">
        <f t="shared" ca="1" si="463"/>
        <v>0</v>
      </c>
      <c r="AH276" s="246">
        <f t="shared" ca="1" si="463"/>
        <v>0</v>
      </c>
      <c r="AI276" s="246">
        <f t="shared" ca="1" si="463"/>
        <v>0</v>
      </c>
      <c r="AJ276" s="246">
        <f t="shared" ca="1" si="463"/>
        <v>0</v>
      </c>
      <c r="AK276" s="246">
        <f t="shared" ca="1" si="463"/>
        <v>0</v>
      </c>
      <c r="AL276" s="246">
        <f t="shared" ca="1" si="463"/>
        <v>0</v>
      </c>
      <c r="AM276" s="246">
        <f t="shared" ca="1" si="463"/>
        <v>0</v>
      </c>
      <c r="AN276">
        <f t="shared" ca="1" si="409"/>
        <v>0</v>
      </c>
      <c r="AO276">
        <f t="shared" ca="1" si="409"/>
        <v>0</v>
      </c>
      <c r="AP276">
        <f t="shared" ca="1" si="410"/>
        <v>0</v>
      </c>
      <c r="AQ276">
        <f t="shared" ca="1" si="410"/>
        <v>0</v>
      </c>
      <c r="AR276" s="247">
        <f t="shared" ca="1" si="400"/>
        <v>0</v>
      </c>
      <c r="AS276">
        <f t="shared" ca="1" si="458"/>
        <v>0</v>
      </c>
      <c r="AT276">
        <f t="shared" ca="1" si="459"/>
        <v>0</v>
      </c>
      <c r="AU276">
        <f t="shared" ca="1" si="455"/>
        <v>0</v>
      </c>
      <c r="AV276">
        <f t="shared" ca="1" si="453"/>
        <v>0</v>
      </c>
      <c r="AW276">
        <f t="shared" ca="1" si="453"/>
        <v>0</v>
      </c>
      <c r="AX276">
        <f t="shared" ca="1" si="453"/>
        <v>0</v>
      </c>
      <c r="BA276" t="str">
        <f t="shared" ca="1" si="460"/>
        <v/>
      </c>
      <c r="BB276">
        <f t="shared" ca="1" si="465"/>
        <v>0</v>
      </c>
      <c r="BC276" t="str">
        <f t="shared" ca="1" si="466"/>
        <v/>
      </c>
      <c r="BD276" t="str">
        <f ca="1">IF(BA276="","",IF(COUNTIF(BA$210:BA275,BA276)&gt;0,VLOOKUP(BA276,BA$210:BC275,2,0)&amp;", "&amp;BB276,""))</f>
        <v/>
      </c>
      <c r="BN276" t="str">
        <f t="shared" ref="BN276:BN289" ca="1" si="471">IF(BO276,$AE276,"")</f>
        <v/>
      </c>
      <c r="BO276">
        <f t="shared" ref="BO276:BO289" ca="1" si="472">IF(AB276=1,IF(ISERROR(SEARCH("1"&amp;AK276,"1д.з.1з.")&gt;0),0,AA276),0)</f>
        <v>0</v>
      </c>
      <c r="BP276" t="str">
        <f t="shared" ca="1" si="461"/>
        <v/>
      </c>
      <c r="BQ276" t="str">
        <f ca="1">IF(BN276="","",IF(COUNTIF(BN$210:BN275,BN276)&gt;0,VLOOKUP(BN276,BN$210:BQ275,4,1)&amp;", "&amp;BO276,BO276))</f>
        <v/>
      </c>
    </row>
    <row r="277" spans="1:69" hidden="1" outlineLevel="1" x14ac:dyDescent="0.25">
      <c r="A277">
        <f t="shared" ca="1" si="456"/>
        <v>0</v>
      </c>
      <c r="B277" s="190">
        <f t="shared" ca="1" si="401"/>
        <v>0</v>
      </c>
      <c r="C277" s="190">
        <f t="shared" ca="1" si="402"/>
        <v>0</v>
      </c>
      <c r="D277" s="190">
        <f t="shared" ca="1" si="403"/>
        <v>0</v>
      </c>
      <c r="E277" s="190">
        <f t="shared" ca="1" si="404"/>
        <v>0</v>
      </c>
      <c r="F277" s="190">
        <f t="shared" ca="1" si="412"/>
        <v>0</v>
      </c>
      <c r="G277" s="204">
        <f t="shared" ca="1" si="462"/>
        <v>0</v>
      </c>
      <c r="H277" s="227"/>
      <c r="I277" s="227"/>
      <c r="J277" s="227"/>
      <c r="K277" s="227"/>
      <c r="L277" s="227"/>
      <c r="M277" s="227" t="e">
        <f t="shared" ca="1" si="467"/>
        <v>#VALUE!</v>
      </c>
      <c r="N277" s="227" t="e">
        <f t="shared" ca="1" si="468"/>
        <v>#VALUE!</v>
      </c>
      <c r="O277" s="227" t="e">
        <f t="shared" ca="1" si="469"/>
        <v>#VALUE!</v>
      </c>
      <c r="P277" s="227" t="e">
        <f t="shared" ca="1" si="470"/>
        <v>#VALUE!</v>
      </c>
      <c r="Q277" s="227"/>
      <c r="R277" s="227"/>
      <c r="S277" s="226" t="str">
        <f t="shared" ca="1" si="457"/>
        <v/>
      </c>
      <c r="T277" s="225">
        <f t="shared" ca="1" si="411"/>
        <v>0</v>
      </c>
      <c r="U277" s="226">
        <f t="shared" ca="1" si="405"/>
        <v>0</v>
      </c>
      <c r="V277" s="221">
        <f t="shared" ca="1" si="413"/>
        <v>0</v>
      </c>
      <c r="W277" s="190">
        <f t="shared" ca="1" si="406"/>
        <v>0</v>
      </c>
      <c r="X277" s="190">
        <f t="shared" ca="1" si="407"/>
        <v>0</v>
      </c>
      <c r="Y277" s="244">
        <f t="shared" ca="1" si="408"/>
        <v>0</v>
      </c>
      <c r="Z277" s="191"/>
      <c r="AA277" s="246">
        <f t="shared" ca="1" si="454"/>
        <v>7</v>
      </c>
      <c r="AB277" s="246">
        <f t="shared" ca="1" si="454"/>
        <v>0</v>
      </c>
      <c r="AC277" s="246">
        <f t="shared" ca="1" si="463"/>
        <v>0</v>
      </c>
      <c r="AD277" s="246">
        <f t="shared" ca="1" si="463"/>
        <v>0</v>
      </c>
      <c r="AE277" s="246" t="str">
        <f t="shared" ca="1" si="464"/>
        <v/>
      </c>
      <c r="AF277" s="246">
        <f t="shared" ca="1" si="463"/>
        <v>0</v>
      </c>
      <c r="AG277" s="246">
        <f t="shared" ca="1" si="463"/>
        <v>0</v>
      </c>
      <c r="AH277" s="246">
        <f t="shared" ca="1" si="463"/>
        <v>0</v>
      </c>
      <c r="AI277" s="246">
        <f t="shared" ca="1" si="463"/>
        <v>0</v>
      </c>
      <c r="AJ277" s="246">
        <f t="shared" ca="1" si="463"/>
        <v>0</v>
      </c>
      <c r="AK277" s="246">
        <f t="shared" ca="1" si="463"/>
        <v>0</v>
      </c>
      <c r="AL277" s="246">
        <f t="shared" ca="1" si="463"/>
        <v>0</v>
      </c>
      <c r="AM277" s="246">
        <f t="shared" ca="1" si="463"/>
        <v>0</v>
      </c>
      <c r="AN277">
        <f t="shared" ca="1" si="409"/>
        <v>0</v>
      </c>
      <c r="AO277">
        <f t="shared" ca="1" si="409"/>
        <v>0</v>
      </c>
      <c r="AP277">
        <f t="shared" ca="1" si="410"/>
        <v>0</v>
      </c>
      <c r="AQ277">
        <f t="shared" ca="1" si="410"/>
        <v>0</v>
      </c>
      <c r="AR277" s="247">
        <f t="shared" ref="AR277:AR289" ca="1" si="473">IF(AB277=1,IF(ISERROR(SEARCH("1"&amp;AK277,"1е.п.1е.у.1д.з.1КР1КП")&gt;0),0,1),0)</f>
        <v>0</v>
      </c>
      <c r="AS277">
        <f t="shared" ca="1" si="458"/>
        <v>0</v>
      </c>
      <c r="AT277">
        <f t="shared" ca="1" si="459"/>
        <v>0</v>
      </c>
      <c r="AU277">
        <f t="shared" ca="1" si="455"/>
        <v>0</v>
      </c>
      <c r="AV277">
        <f t="shared" ca="1" si="453"/>
        <v>0</v>
      </c>
      <c r="AW277">
        <f t="shared" ca="1" si="453"/>
        <v>0</v>
      </c>
      <c r="AX277">
        <f t="shared" ca="1" si="453"/>
        <v>0</v>
      </c>
      <c r="BA277" t="str">
        <f t="shared" ca="1" si="460"/>
        <v/>
      </c>
      <c r="BB277">
        <f t="shared" ca="1" si="465"/>
        <v>0</v>
      </c>
      <c r="BC277" t="str">
        <f t="shared" ca="1" si="466"/>
        <v/>
      </c>
      <c r="BD277" t="str">
        <f ca="1">IF(BA277="","",IF(COUNTIF(BA$210:BA276,BA277)&gt;0,VLOOKUP(BA277,BA$210:BC276,2,0)&amp;", "&amp;BB277,""))</f>
        <v/>
      </c>
      <c r="BN277" t="str">
        <f t="shared" ca="1" si="471"/>
        <v/>
      </c>
      <c r="BO277">
        <f t="shared" ca="1" si="472"/>
        <v>0</v>
      </c>
      <c r="BP277" t="str">
        <f t="shared" ca="1" si="461"/>
        <v/>
      </c>
      <c r="BQ277" t="str">
        <f ca="1">IF(BN277="","",IF(COUNTIF(BN$210:BN276,BN277)&gt;0,VLOOKUP(BN277,BN$210:BQ276,4,1)&amp;", "&amp;BO277,BO277))</f>
        <v/>
      </c>
    </row>
    <row r="278" spans="1:69" hidden="1" outlineLevel="1" x14ac:dyDescent="0.25">
      <c r="A278">
        <f t="shared" ca="1" si="456"/>
        <v>0</v>
      </c>
      <c r="B278" s="190">
        <f t="shared" ca="1" si="401"/>
        <v>0</v>
      </c>
      <c r="C278" s="190">
        <f t="shared" ca="1" si="402"/>
        <v>0</v>
      </c>
      <c r="D278" s="190">
        <f t="shared" ca="1" si="403"/>
        <v>0</v>
      </c>
      <c r="E278" s="190">
        <f t="shared" ca="1" si="404"/>
        <v>0</v>
      </c>
      <c r="F278" s="190">
        <f t="shared" ca="1" si="412"/>
        <v>0</v>
      </c>
      <c r="G278" s="204">
        <f t="shared" ca="1" si="462"/>
        <v>0</v>
      </c>
      <c r="H278" s="227"/>
      <c r="I278" s="227"/>
      <c r="J278" s="227"/>
      <c r="K278" s="227"/>
      <c r="L278" s="227"/>
      <c r="M278" s="227" t="e">
        <f t="shared" ca="1" si="467"/>
        <v>#VALUE!</v>
      </c>
      <c r="N278" s="227" t="e">
        <f t="shared" ca="1" si="468"/>
        <v>#VALUE!</v>
      </c>
      <c r="O278" s="227" t="e">
        <f t="shared" ca="1" si="469"/>
        <v>#VALUE!</v>
      </c>
      <c r="P278" s="227" t="e">
        <f t="shared" ca="1" si="470"/>
        <v>#VALUE!</v>
      </c>
      <c r="Q278" s="227"/>
      <c r="R278" s="227"/>
      <c r="S278" s="226" t="str">
        <f t="shared" ca="1" si="457"/>
        <v/>
      </c>
      <c r="T278" s="225">
        <f t="shared" ca="1" si="411"/>
        <v>0</v>
      </c>
      <c r="U278" s="226">
        <f t="shared" ca="1" si="405"/>
        <v>0</v>
      </c>
      <c r="V278" s="221">
        <f t="shared" ca="1" si="413"/>
        <v>0</v>
      </c>
      <c r="W278" s="190">
        <f t="shared" ca="1" si="406"/>
        <v>0</v>
      </c>
      <c r="X278" s="190">
        <f t="shared" ca="1" si="407"/>
        <v>0</v>
      </c>
      <c r="Y278" s="244">
        <f t="shared" ca="1" si="408"/>
        <v>0</v>
      </c>
      <c r="Z278" s="191"/>
      <c r="AA278" s="246">
        <f t="shared" ca="1" si="454"/>
        <v>7</v>
      </c>
      <c r="AB278" s="246">
        <f t="shared" ca="1" si="454"/>
        <v>0</v>
      </c>
      <c r="AC278" s="246">
        <f t="shared" ca="1" si="463"/>
        <v>0</v>
      </c>
      <c r="AD278" s="246">
        <f t="shared" ca="1" si="463"/>
        <v>0</v>
      </c>
      <c r="AE278" s="246" t="str">
        <f t="shared" ca="1" si="464"/>
        <v/>
      </c>
      <c r="AF278" s="246">
        <f t="shared" ca="1" si="463"/>
        <v>0</v>
      </c>
      <c r="AG278" s="246">
        <f t="shared" ca="1" si="463"/>
        <v>0</v>
      </c>
      <c r="AH278" s="246">
        <f t="shared" ca="1" si="463"/>
        <v>0</v>
      </c>
      <c r="AI278" s="246">
        <f t="shared" ca="1" si="463"/>
        <v>0</v>
      </c>
      <c r="AJ278" s="246">
        <f t="shared" ca="1" si="463"/>
        <v>0</v>
      </c>
      <c r="AK278" s="246">
        <f t="shared" ca="1" si="463"/>
        <v>0</v>
      </c>
      <c r="AL278" s="246">
        <f t="shared" ca="1" si="463"/>
        <v>0</v>
      </c>
      <c r="AM278" s="246">
        <f t="shared" ca="1" si="463"/>
        <v>0</v>
      </c>
      <c r="AN278">
        <f t="shared" ca="1" si="409"/>
        <v>0</v>
      </c>
      <c r="AO278">
        <f t="shared" ca="1" si="409"/>
        <v>0</v>
      </c>
      <c r="AP278">
        <f t="shared" ca="1" si="410"/>
        <v>0</v>
      </c>
      <c r="AQ278">
        <f t="shared" ca="1" si="410"/>
        <v>0</v>
      </c>
      <c r="AR278" s="247">
        <f t="shared" ca="1" si="473"/>
        <v>0</v>
      </c>
      <c r="AS278">
        <f t="shared" ca="1" si="458"/>
        <v>0</v>
      </c>
      <c r="AT278">
        <f t="shared" ca="1" si="459"/>
        <v>0</v>
      </c>
      <c r="AU278">
        <f t="shared" ca="1" si="455"/>
        <v>0</v>
      </c>
      <c r="AV278">
        <f t="shared" ca="1" si="453"/>
        <v>0</v>
      </c>
      <c r="AW278">
        <f t="shared" ca="1" si="453"/>
        <v>0</v>
      </c>
      <c r="AX278">
        <f t="shared" ca="1" si="453"/>
        <v>0</v>
      </c>
      <c r="BA278" t="str">
        <f t="shared" ca="1" si="460"/>
        <v/>
      </c>
      <c r="BB278">
        <f t="shared" ca="1" si="465"/>
        <v>0</v>
      </c>
      <c r="BC278" t="str">
        <f t="shared" ca="1" si="466"/>
        <v/>
      </c>
      <c r="BD278" t="str">
        <f ca="1">IF(BA278="","",IF(COUNTIF(BA$210:BA277,BA278)&gt;0,VLOOKUP(BA278,BA$210:BC277,2,0)&amp;", "&amp;BB278,""))</f>
        <v/>
      </c>
      <c r="BN278" t="str">
        <f t="shared" ca="1" si="471"/>
        <v/>
      </c>
      <c r="BO278">
        <f t="shared" ca="1" si="472"/>
        <v>0</v>
      </c>
      <c r="BP278" t="str">
        <f t="shared" ca="1" si="461"/>
        <v/>
      </c>
      <c r="BQ278" t="str">
        <f ca="1">IF(BN278="","",IF(COUNTIF(BN$210:BN277,BN278)&gt;0,VLOOKUP(BN278,BN$210:BQ277,4,1)&amp;", "&amp;BO278,BO278))</f>
        <v/>
      </c>
    </row>
    <row r="279" spans="1:69" ht="15.75" hidden="1" outlineLevel="1" thickBot="1" x14ac:dyDescent="0.3">
      <c r="A279">
        <f t="shared" ca="1" si="456"/>
        <v>0</v>
      </c>
      <c r="B279" s="207">
        <f t="shared" ca="1" si="401"/>
        <v>0</v>
      </c>
      <c r="C279" s="207">
        <f t="shared" ca="1" si="402"/>
        <v>0</v>
      </c>
      <c r="D279" s="207">
        <f t="shared" ca="1" si="403"/>
        <v>0</v>
      </c>
      <c r="E279" s="207">
        <f t="shared" ca="1" si="404"/>
        <v>0</v>
      </c>
      <c r="F279" s="207">
        <f t="shared" ca="1" si="412"/>
        <v>0</v>
      </c>
      <c r="G279" s="208">
        <f t="shared" ca="1" si="462"/>
        <v>0</v>
      </c>
      <c r="H279" s="224"/>
      <c r="I279" s="224"/>
      <c r="J279" s="224"/>
      <c r="K279" s="224"/>
      <c r="L279" s="224"/>
      <c r="M279" s="224" t="e">
        <f t="shared" ca="1" si="467"/>
        <v>#VALUE!</v>
      </c>
      <c r="N279" s="224" t="e">
        <f t="shared" ca="1" si="468"/>
        <v>#VALUE!</v>
      </c>
      <c r="O279" s="224" t="e">
        <f t="shared" ca="1" si="469"/>
        <v>#VALUE!</v>
      </c>
      <c r="P279" s="224" t="e">
        <f t="shared" ca="1" si="470"/>
        <v>#VALUE!</v>
      </c>
      <c r="Q279" s="224"/>
      <c r="R279" s="224"/>
      <c r="S279" s="226" t="str">
        <f t="shared" ca="1" si="457"/>
        <v/>
      </c>
      <c r="T279" s="223">
        <f t="shared" ca="1" si="411"/>
        <v>0</v>
      </c>
      <c r="U279" s="219">
        <f t="shared" ca="1" si="405"/>
        <v>0</v>
      </c>
      <c r="V279" s="220">
        <f t="shared" ca="1" si="413"/>
        <v>0</v>
      </c>
      <c r="W279" s="207">
        <f t="shared" ca="1" si="406"/>
        <v>0</v>
      </c>
      <c r="X279" s="207">
        <f t="shared" ca="1" si="407"/>
        <v>0</v>
      </c>
      <c r="Y279" s="245">
        <f t="shared" ca="1" si="408"/>
        <v>0</v>
      </c>
      <c r="Z279" s="209"/>
      <c r="AA279" s="246">
        <f t="shared" ca="1" si="454"/>
        <v>7</v>
      </c>
      <c r="AB279" s="246">
        <f t="shared" ca="1" si="454"/>
        <v>0</v>
      </c>
      <c r="AC279" s="246">
        <f t="shared" ca="1" si="463"/>
        <v>0</v>
      </c>
      <c r="AD279" s="246">
        <f t="shared" ca="1" si="463"/>
        <v>0</v>
      </c>
      <c r="AE279" s="246" t="str">
        <f t="shared" ca="1" si="464"/>
        <v/>
      </c>
      <c r="AF279" s="246">
        <f t="shared" ca="1" si="463"/>
        <v>0</v>
      </c>
      <c r="AG279" s="246">
        <f t="shared" ca="1" si="463"/>
        <v>0</v>
      </c>
      <c r="AH279" s="246">
        <f t="shared" ca="1" si="463"/>
        <v>0</v>
      </c>
      <c r="AI279" s="246">
        <f t="shared" ca="1" si="463"/>
        <v>0</v>
      </c>
      <c r="AJ279" s="246">
        <f t="shared" ca="1" si="463"/>
        <v>0</v>
      </c>
      <c r="AK279" s="246">
        <f t="shared" ca="1" si="463"/>
        <v>0</v>
      </c>
      <c r="AL279" s="246">
        <f t="shared" ca="1" si="463"/>
        <v>0</v>
      </c>
      <c r="AM279" s="246">
        <f t="shared" ca="1" si="463"/>
        <v>0</v>
      </c>
      <c r="AN279" s="234" t="str">
        <f t="shared" ref="AN279" ca="1" si="474">IF(S279="","",SUMPRODUCT(($AA$210:$AA$289=AA279)+0,$AB$210:$AB$289,$W$210:$W$289)/S279)</f>
        <v/>
      </c>
      <c r="AO279" s="237">
        <f t="shared" ref="AO279" ca="1" si="475">SUMPRODUCT(($AA$210:$AA$289=AA279)+0,$AB$210:$AB$289,$AF$210:$AF$289)</f>
        <v>0</v>
      </c>
      <c r="AP279" s="237">
        <f t="shared" ref="AP279" ca="1" si="476">SUMIF($AA$210:$AA$289,AA279,$AR$210:$AR$289)</f>
        <v>0</v>
      </c>
      <c r="AQ279">
        <f t="shared" ref="AQ279" ca="1" si="477">SUMIF($AA$210:$AA$289,AA279,$B$210:$B$289)+SUMIF($AA$210:$AA$289,AA279,$C$210:$C$289)+SUMIF($AA$210:$AA$289,AA279,$D$210:$D$289)+SUMIF($AA$210:$AA$289,AA279,$E$210:$E$289)</f>
        <v>0</v>
      </c>
      <c r="AR279" s="247">
        <f t="shared" ca="1" si="473"/>
        <v>0</v>
      </c>
      <c r="AS279">
        <f t="shared" ca="1" si="458"/>
        <v>0</v>
      </c>
      <c r="AT279">
        <f t="shared" ca="1" si="459"/>
        <v>0</v>
      </c>
      <c r="AU279">
        <f t="shared" ca="1" si="455"/>
        <v>0</v>
      </c>
      <c r="AV279">
        <f t="shared" ca="1" si="453"/>
        <v>0</v>
      </c>
      <c r="AW279">
        <f t="shared" ca="1" si="453"/>
        <v>0</v>
      </c>
      <c r="AX279">
        <f t="shared" ca="1" si="453"/>
        <v>0</v>
      </c>
      <c r="BA279" t="str">
        <f t="shared" ca="1" si="460"/>
        <v/>
      </c>
      <c r="BB279">
        <f t="shared" ca="1" si="465"/>
        <v>0</v>
      </c>
      <c r="BC279" t="str">
        <f t="shared" ca="1" si="466"/>
        <v/>
      </c>
      <c r="BD279" t="str">
        <f ca="1">IF(BA279="","",IF(COUNTIF(BA$210:BA278,BA279)&gt;0,VLOOKUP(BA279,BA$210:BC278,2,0)&amp;", "&amp;BB279,""))</f>
        <v/>
      </c>
      <c r="BN279" t="str">
        <f t="shared" ca="1" si="471"/>
        <v/>
      </c>
      <c r="BO279">
        <f t="shared" ca="1" si="472"/>
        <v>0</v>
      </c>
      <c r="BP279" t="str">
        <f t="shared" ca="1" si="461"/>
        <v/>
      </c>
      <c r="BQ279" t="str">
        <f ca="1">IF(BN279="","",IF(COUNTIF(BN$210:BN278,BN279)&gt;0,VLOOKUP(BN279,BN$210:BQ278,4,1)&amp;", "&amp;BO279,BO279))</f>
        <v/>
      </c>
    </row>
    <row r="280" spans="1:69" hidden="1" outlineLevel="1" x14ac:dyDescent="0.25">
      <c r="A280">
        <f t="shared" ca="1" si="456"/>
        <v>0</v>
      </c>
      <c r="B280" s="193">
        <f t="shared" ca="1" si="401"/>
        <v>0</v>
      </c>
      <c r="C280" s="193">
        <f t="shared" ca="1" si="402"/>
        <v>0</v>
      </c>
      <c r="D280" s="193">
        <f t="shared" ca="1" si="403"/>
        <v>0</v>
      </c>
      <c r="E280" s="193">
        <f t="shared" ca="1" si="404"/>
        <v>0</v>
      </c>
      <c r="F280" s="193">
        <f t="shared" ca="1" si="412"/>
        <v>0</v>
      </c>
      <c r="G280" s="194">
        <f t="shared" ca="1" si="462"/>
        <v>0</v>
      </c>
      <c r="H280" s="230"/>
      <c r="I280" s="230"/>
      <c r="J280" s="230"/>
      <c r="K280" s="230"/>
      <c r="L280" s="230"/>
      <c r="M280" s="230" t="e">
        <f t="shared" ca="1" si="467"/>
        <v>#VALUE!</v>
      </c>
      <c r="N280" s="230" t="e">
        <f t="shared" ca="1" si="468"/>
        <v>#VALUE!</v>
      </c>
      <c r="O280" s="230" t="e">
        <f t="shared" ca="1" si="469"/>
        <v>#VALUE!</v>
      </c>
      <c r="P280" s="230" t="e">
        <f t="shared" ca="1" si="470"/>
        <v>#VALUE!</v>
      </c>
      <c r="Q280" s="230"/>
      <c r="R280" s="230"/>
      <c r="S280" s="226" t="str">
        <f t="shared" ca="1" si="457"/>
        <v/>
      </c>
      <c r="T280" s="228">
        <f t="shared" ca="1" si="411"/>
        <v>0</v>
      </c>
      <c r="U280" s="229">
        <f t="shared" ca="1" si="405"/>
        <v>0</v>
      </c>
      <c r="V280" s="222">
        <f t="shared" ca="1" si="413"/>
        <v>0</v>
      </c>
      <c r="W280" s="193">
        <f t="shared" ca="1" si="406"/>
        <v>0</v>
      </c>
      <c r="X280" s="193">
        <f t="shared" ca="1" si="407"/>
        <v>0</v>
      </c>
      <c r="Y280" s="243">
        <f t="shared" ca="1" si="408"/>
        <v>0</v>
      </c>
      <c r="Z280" s="195"/>
      <c r="AA280" s="246">
        <f t="shared" ca="1" si="454"/>
        <v>8</v>
      </c>
      <c r="AB280" s="246">
        <f t="shared" ca="1" si="454"/>
        <v>0</v>
      </c>
      <c r="AC280" s="246">
        <f t="shared" ca="1" si="463"/>
        <v>0</v>
      </c>
      <c r="AD280" s="246">
        <f t="shared" ca="1" si="463"/>
        <v>0</v>
      </c>
      <c r="AE280" s="246" t="str">
        <f t="shared" ca="1" si="464"/>
        <v/>
      </c>
      <c r="AF280" s="246">
        <f t="shared" ca="1" si="463"/>
        <v>0</v>
      </c>
      <c r="AG280" s="246">
        <f t="shared" ca="1" si="463"/>
        <v>0</v>
      </c>
      <c r="AH280" s="246">
        <f t="shared" ca="1" si="463"/>
        <v>0</v>
      </c>
      <c r="AI280" s="246">
        <f t="shared" ca="1" si="463"/>
        <v>0</v>
      </c>
      <c r="AJ280" s="246">
        <f t="shared" ca="1" si="463"/>
        <v>0</v>
      </c>
      <c r="AK280" s="246">
        <f t="shared" ca="1" si="463"/>
        <v>0</v>
      </c>
      <c r="AL280" s="246">
        <f t="shared" ca="1" si="463"/>
        <v>0</v>
      </c>
      <c r="AM280" s="246">
        <f t="shared" ca="1" si="463"/>
        <v>0</v>
      </c>
      <c r="AN280">
        <f t="shared" ca="1" si="409"/>
        <v>0</v>
      </c>
      <c r="AO280">
        <f t="shared" ca="1" si="409"/>
        <v>0</v>
      </c>
      <c r="AP280">
        <f t="shared" ca="1" si="410"/>
        <v>0</v>
      </c>
      <c r="AQ280">
        <f t="shared" ca="1" si="410"/>
        <v>0</v>
      </c>
      <c r="AR280" s="247">
        <f t="shared" ca="1" si="473"/>
        <v>0</v>
      </c>
      <c r="AS280">
        <f t="shared" ca="1" si="458"/>
        <v>0</v>
      </c>
      <c r="AT280">
        <f t="shared" ca="1" si="459"/>
        <v>0</v>
      </c>
      <c r="AU280">
        <f t="shared" ca="1" si="455"/>
        <v>0</v>
      </c>
      <c r="AV280">
        <f t="shared" ca="1" si="453"/>
        <v>0</v>
      </c>
      <c r="AW280">
        <f t="shared" ca="1" si="453"/>
        <v>0</v>
      </c>
      <c r="AX280">
        <f t="shared" ca="1" si="453"/>
        <v>0</v>
      </c>
      <c r="BA280" t="str">
        <f t="shared" ca="1" si="460"/>
        <v/>
      </c>
      <c r="BB280">
        <f t="shared" ca="1" si="465"/>
        <v>0</v>
      </c>
      <c r="BC280" t="str">
        <f t="shared" ca="1" si="466"/>
        <v/>
      </c>
      <c r="BD280" t="str">
        <f ca="1">IF(BA280="","",IF(COUNTIF(BA$210:BA279,BA280)&gt;0,VLOOKUP(BA280,BA$210:BC279,2,0)&amp;", "&amp;BB280,""))</f>
        <v/>
      </c>
      <c r="BN280" t="str">
        <f t="shared" ca="1" si="471"/>
        <v/>
      </c>
      <c r="BO280">
        <f t="shared" ca="1" si="472"/>
        <v>0</v>
      </c>
      <c r="BP280" t="str">
        <f t="shared" ca="1" si="461"/>
        <v/>
      </c>
      <c r="BQ280" t="str">
        <f ca="1">IF(BN280="","",IF(COUNTIF(BN$210:BN279,BN280)&gt;0,VLOOKUP(BN280,BN$210:BQ279,4,1)&amp;", "&amp;BO280,BO280))</f>
        <v/>
      </c>
    </row>
    <row r="281" spans="1:69" hidden="1" outlineLevel="1" x14ac:dyDescent="0.25">
      <c r="A281">
        <f t="shared" ca="1" si="456"/>
        <v>0</v>
      </c>
      <c r="B281" s="190">
        <f t="shared" ca="1" si="401"/>
        <v>0</v>
      </c>
      <c r="C281" s="190">
        <f t="shared" ca="1" si="402"/>
        <v>0</v>
      </c>
      <c r="D281" s="190">
        <f t="shared" ca="1" si="403"/>
        <v>0</v>
      </c>
      <c r="E281" s="190">
        <f t="shared" ca="1" si="404"/>
        <v>0</v>
      </c>
      <c r="F281" s="190">
        <f t="shared" ca="1" si="412"/>
        <v>0</v>
      </c>
      <c r="G281" s="204">
        <f t="shared" ca="1" si="462"/>
        <v>0</v>
      </c>
      <c r="H281" s="227"/>
      <c r="I281" s="227"/>
      <c r="J281" s="227"/>
      <c r="K281" s="227"/>
      <c r="L281" s="227"/>
      <c r="M281" s="227" t="e">
        <f t="shared" ca="1" si="467"/>
        <v>#VALUE!</v>
      </c>
      <c r="N281" s="227" t="e">
        <f t="shared" ca="1" si="468"/>
        <v>#VALUE!</v>
      </c>
      <c r="O281" s="227" t="e">
        <f t="shared" ca="1" si="469"/>
        <v>#VALUE!</v>
      </c>
      <c r="P281" s="227" t="e">
        <f t="shared" ca="1" si="470"/>
        <v>#VALUE!</v>
      </c>
      <c r="Q281" s="227"/>
      <c r="R281" s="227"/>
      <c r="S281" s="226" t="str">
        <f t="shared" ca="1" si="457"/>
        <v/>
      </c>
      <c r="T281" s="225">
        <f t="shared" ca="1" si="411"/>
        <v>0</v>
      </c>
      <c r="U281" s="226">
        <f t="shared" ca="1" si="405"/>
        <v>0</v>
      </c>
      <c r="V281" s="221">
        <f t="shared" ca="1" si="413"/>
        <v>0</v>
      </c>
      <c r="W281" s="190">
        <f t="shared" ca="1" si="406"/>
        <v>0</v>
      </c>
      <c r="X281" s="190">
        <f t="shared" ca="1" si="407"/>
        <v>0</v>
      </c>
      <c r="Y281" s="244">
        <f t="shared" ca="1" si="408"/>
        <v>0</v>
      </c>
      <c r="Z281" s="191"/>
      <c r="AA281" s="246">
        <f t="shared" ca="1" si="454"/>
        <v>8</v>
      </c>
      <c r="AB281" s="246">
        <f t="shared" ca="1" si="454"/>
        <v>0</v>
      </c>
      <c r="AC281" s="246">
        <f t="shared" ca="1" si="463"/>
        <v>0</v>
      </c>
      <c r="AD281" s="246">
        <f t="shared" ca="1" si="463"/>
        <v>0</v>
      </c>
      <c r="AE281" s="246" t="str">
        <f t="shared" ca="1" si="464"/>
        <v/>
      </c>
      <c r="AF281" s="246">
        <f t="shared" ca="1" si="463"/>
        <v>0</v>
      </c>
      <c r="AG281" s="246">
        <f t="shared" ca="1" si="463"/>
        <v>0</v>
      </c>
      <c r="AH281" s="246">
        <f t="shared" ca="1" si="463"/>
        <v>0</v>
      </c>
      <c r="AI281" s="246">
        <f t="shared" ca="1" si="463"/>
        <v>0</v>
      </c>
      <c r="AJ281" s="246">
        <f t="shared" ca="1" si="463"/>
        <v>0</v>
      </c>
      <c r="AK281" s="246">
        <f t="shared" ca="1" si="463"/>
        <v>0</v>
      </c>
      <c r="AL281" s="246">
        <f t="shared" ca="1" si="463"/>
        <v>0</v>
      </c>
      <c r="AM281" s="246">
        <f t="shared" ca="1" si="463"/>
        <v>0</v>
      </c>
      <c r="AN281">
        <f t="shared" ca="1" si="409"/>
        <v>0</v>
      </c>
      <c r="AO281">
        <f t="shared" ca="1" si="409"/>
        <v>0</v>
      </c>
      <c r="AP281">
        <f t="shared" ca="1" si="410"/>
        <v>0</v>
      </c>
      <c r="AQ281">
        <f t="shared" ca="1" si="410"/>
        <v>0</v>
      </c>
      <c r="AR281" s="247">
        <f t="shared" ca="1" si="473"/>
        <v>0</v>
      </c>
      <c r="AS281">
        <f t="shared" ca="1" si="458"/>
        <v>0</v>
      </c>
      <c r="AT281">
        <f t="shared" ca="1" si="459"/>
        <v>0</v>
      </c>
      <c r="AU281">
        <f t="shared" ca="1" si="455"/>
        <v>0</v>
      </c>
      <c r="AV281">
        <f t="shared" ca="1" si="453"/>
        <v>0</v>
      </c>
      <c r="AW281">
        <f t="shared" ca="1" si="453"/>
        <v>0</v>
      </c>
      <c r="AX281">
        <f t="shared" ca="1" si="453"/>
        <v>0</v>
      </c>
      <c r="BA281" t="str">
        <f t="shared" ca="1" si="460"/>
        <v/>
      </c>
      <c r="BB281">
        <f t="shared" ca="1" si="465"/>
        <v>0</v>
      </c>
      <c r="BC281" t="str">
        <f t="shared" ca="1" si="466"/>
        <v/>
      </c>
      <c r="BD281" t="str">
        <f ca="1">IF(BA281="","",IF(COUNTIF(BA$210:BA280,BA281)&gt;0,VLOOKUP(BA281,BA$210:BC280,2,0)&amp;", "&amp;BB281,""))</f>
        <v/>
      </c>
      <c r="BN281" t="str">
        <f t="shared" ca="1" si="471"/>
        <v/>
      </c>
      <c r="BO281">
        <f t="shared" ca="1" si="472"/>
        <v>0</v>
      </c>
      <c r="BP281" t="str">
        <f t="shared" ca="1" si="461"/>
        <v/>
      </c>
      <c r="BQ281" t="str">
        <f ca="1">IF(BN281="","",IF(COUNTIF(BN$210:BN280,BN281)&gt;0,VLOOKUP(BN281,BN$210:BQ280,4,1)&amp;", "&amp;BO281,BO281))</f>
        <v/>
      </c>
    </row>
    <row r="282" spans="1:69" hidden="1" outlineLevel="1" x14ac:dyDescent="0.25">
      <c r="A282">
        <f t="shared" ca="1" si="456"/>
        <v>0</v>
      </c>
      <c r="B282" s="190">
        <f t="shared" ca="1" si="401"/>
        <v>0</v>
      </c>
      <c r="C282" s="190">
        <f t="shared" ca="1" si="402"/>
        <v>0</v>
      </c>
      <c r="D282" s="190">
        <f t="shared" ca="1" si="403"/>
        <v>0</v>
      </c>
      <c r="E282" s="190">
        <f t="shared" ca="1" si="404"/>
        <v>0</v>
      </c>
      <c r="F282" s="190">
        <f t="shared" ca="1" si="412"/>
        <v>0</v>
      </c>
      <c r="G282" s="204">
        <f t="shared" ca="1" si="462"/>
        <v>0</v>
      </c>
      <c r="H282" s="227"/>
      <c r="I282" s="227"/>
      <c r="J282" s="227"/>
      <c r="K282" s="227"/>
      <c r="L282" s="227"/>
      <c r="M282" s="227" t="e">
        <f t="shared" ca="1" si="467"/>
        <v>#VALUE!</v>
      </c>
      <c r="N282" s="227" t="e">
        <f t="shared" ca="1" si="468"/>
        <v>#VALUE!</v>
      </c>
      <c r="O282" s="227" t="e">
        <f t="shared" ca="1" si="469"/>
        <v>#VALUE!</v>
      </c>
      <c r="P282" s="227" t="e">
        <f t="shared" ca="1" si="470"/>
        <v>#VALUE!</v>
      </c>
      <c r="Q282" s="227"/>
      <c r="R282" s="227"/>
      <c r="S282" s="226" t="str">
        <f t="shared" ca="1" si="457"/>
        <v/>
      </c>
      <c r="T282" s="225">
        <f t="shared" ca="1" si="411"/>
        <v>0</v>
      </c>
      <c r="U282" s="226">
        <f t="shared" ca="1" si="405"/>
        <v>0</v>
      </c>
      <c r="V282" s="221">
        <f t="shared" ca="1" si="413"/>
        <v>0</v>
      </c>
      <c r="W282" s="190">
        <f t="shared" ca="1" si="406"/>
        <v>0</v>
      </c>
      <c r="X282" s="190">
        <f t="shared" ca="1" si="407"/>
        <v>0</v>
      </c>
      <c r="Y282" s="244">
        <f t="shared" ca="1" si="408"/>
        <v>0</v>
      </c>
      <c r="Z282" s="191"/>
      <c r="AA282" s="246">
        <f t="shared" ca="1" si="454"/>
        <v>8</v>
      </c>
      <c r="AB282" s="246">
        <f t="shared" ca="1" si="454"/>
        <v>0</v>
      </c>
      <c r="AC282" s="246">
        <f t="shared" ca="1" si="463"/>
        <v>0</v>
      </c>
      <c r="AD282" s="246">
        <f t="shared" ca="1" si="463"/>
        <v>0</v>
      </c>
      <c r="AE282" s="246" t="str">
        <f t="shared" ca="1" si="464"/>
        <v/>
      </c>
      <c r="AF282" s="246">
        <f t="shared" ca="1" si="463"/>
        <v>0</v>
      </c>
      <c r="AG282" s="246">
        <f t="shared" ca="1" si="463"/>
        <v>0</v>
      </c>
      <c r="AH282" s="246">
        <f t="shared" ca="1" si="463"/>
        <v>0</v>
      </c>
      <c r="AI282" s="246">
        <f t="shared" ca="1" si="463"/>
        <v>0</v>
      </c>
      <c r="AJ282" s="246">
        <f t="shared" ca="1" si="463"/>
        <v>0</v>
      </c>
      <c r="AK282" s="246">
        <f t="shared" ca="1" si="463"/>
        <v>0</v>
      </c>
      <c r="AL282" s="246">
        <f t="shared" ca="1" si="463"/>
        <v>0</v>
      </c>
      <c r="AM282" s="246">
        <f t="shared" ca="1" si="463"/>
        <v>0</v>
      </c>
      <c r="AN282">
        <f t="shared" ca="1" si="409"/>
        <v>0</v>
      </c>
      <c r="AO282">
        <f t="shared" ca="1" si="409"/>
        <v>0</v>
      </c>
      <c r="AP282">
        <f t="shared" ca="1" si="410"/>
        <v>0</v>
      </c>
      <c r="AQ282">
        <f t="shared" ca="1" si="410"/>
        <v>0</v>
      </c>
      <c r="AR282" s="247">
        <f t="shared" ca="1" si="473"/>
        <v>0</v>
      </c>
      <c r="AS282">
        <f t="shared" ca="1" si="458"/>
        <v>0</v>
      </c>
      <c r="AT282">
        <f t="shared" ca="1" si="459"/>
        <v>0</v>
      </c>
      <c r="AU282">
        <f t="shared" ca="1" si="455"/>
        <v>0</v>
      </c>
      <c r="AV282">
        <f t="shared" ca="1" si="453"/>
        <v>0</v>
      </c>
      <c r="AW282">
        <f t="shared" ca="1" si="453"/>
        <v>0</v>
      </c>
      <c r="AX282">
        <f t="shared" ca="1" si="453"/>
        <v>0</v>
      </c>
      <c r="BA282" t="str">
        <f ca="1">IF(BB282,$AE282,"")</f>
        <v/>
      </c>
      <c r="BB282">
        <f t="shared" ca="1" si="465"/>
        <v>0</v>
      </c>
      <c r="BC282" t="str">
        <f t="shared" ca="1" si="466"/>
        <v/>
      </c>
      <c r="BD282" t="str">
        <f ca="1">IF(BA282="","",IF(COUNTIF(BA$210:BA281,BA282)&gt;0,VLOOKUP(BA282,BA$210:BC281,2,0)&amp;", "&amp;BB282,""))</f>
        <v/>
      </c>
      <c r="BN282" t="str">
        <f t="shared" ca="1" si="471"/>
        <v/>
      </c>
      <c r="BO282">
        <f t="shared" ca="1" si="472"/>
        <v>0</v>
      </c>
      <c r="BP282" t="str">
        <f t="shared" ca="1" si="461"/>
        <v/>
      </c>
      <c r="BQ282" t="str">
        <f ca="1">IF(BN282="","",IF(COUNTIF(BN$210:BN281,BN282)&gt;0,VLOOKUP(BN282,BN$210:BQ281,4,1)&amp;", "&amp;BO282,BO282))</f>
        <v/>
      </c>
    </row>
    <row r="283" spans="1:69" hidden="1" outlineLevel="1" x14ac:dyDescent="0.25">
      <c r="A283">
        <f t="shared" ca="1" si="456"/>
        <v>0</v>
      </c>
      <c r="B283" s="190">
        <f t="shared" ca="1" si="401"/>
        <v>0</v>
      </c>
      <c r="C283" s="190">
        <f t="shared" ca="1" si="402"/>
        <v>0</v>
      </c>
      <c r="D283" s="190">
        <f t="shared" ca="1" si="403"/>
        <v>0</v>
      </c>
      <c r="E283" s="190">
        <f t="shared" ca="1" si="404"/>
        <v>0</v>
      </c>
      <c r="F283" s="190">
        <f t="shared" ca="1" si="412"/>
        <v>0</v>
      </c>
      <c r="G283" s="204">
        <f t="shared" ca="1" si="462"/>
        <v>0</v>
      </c>
      <c r="H283" s="227"/>
      <c r="I283" s="227"/>
      <c r="J283" s="227"/>
      <c r="K283" s="227"/>
      <c r="L283" s="227"/>
      <c r="M283" s="227" t="e">
        <f t="shared" ca="1" si="467"/>
        <v>#VALUE!</v>
      </c>
      <c r="N283" s="227" t="e">
        <f t="shared" ca="1" si="468"/>
        <v>#VALUE!</v>
      </c>
      <c r="O283" s="227" t="e">
        <f t="shared" ca="1" si="469"/>
        <v>#VALUE!</v>
      </c>
      <c r="P283" s="227" t="e">
        <f t="shared" ca="1" si="470"/>
        <v>#VALUE!</v>
      </c>
      <c r="Q283" s="227"/>
      <c r="R283" s="227"/>
      <c r="S283" s="226" t="str">
        <f t="shared" ca="1" si="457"/>
        <v/>
      </c>
      <c r="T283" s="225">
        <f t="shared" ca="1" si="411"/>
        <v>0</v>
      </c>
      <c r="U283" s="226">
        <f t="shared" ca="1" si="405"/>
        <v>0</v>
      </c>
      <c r="V283" s="221">
        <f t="shared" ca="1" si="413"/>
        <v>0</v>
      </c>
      <c r="W283" s="190">
        <f t="shared" ca="1" si="406"/>
        <v>0</v>
      </c>
      <c r="X283" s="190">
        <f t="shared" ca="1" si="407"/>
        <v>0</v>
      </c>
      <c r="Y283" s="244">
        <f t="shared" ca="1" si="408"/>
        <v>0</v>
      </c>
      <c r="Z283" s="191"/>
      <c r="AA283" s="246">
        <f t="shared" ca="1" si="454"/>
        <v>8</v>
      </c>
      <c r="AB283" s="246">
        <f t="shared" ca="1" si="454"/>
        <v>0</v>
      </c>
      <c r="AC283" s="246">
        <f t="shared" ca="1" si="463"/>
        <v>0</v>
      </c>
      <c r="AD283" s="246">
        <f t="shared" ca="1" si="463"/>
        <v>0</v>
      </c>
      <c r="AE283" s="246" t="str">
        <f t="shared" ca="1" si="464"/>
        <v/>
      </c>
      <c r="AF283" s="246">
        <f t="shared" ca="1" si="463"/>
        <v>0</v>
      </c>
      <c r="AG283" s="246">
        <f t="shared" ca="1" si="463"/>
        <v>0</v>
      </c>
      <c r="AH283" s="246">
        <f t="shared" ca="1" si="463"/>
        <v>0</v>
      </c>
      <c r="AI283" s="246">
        <f t="shared" ca="1" si="463"/>
        <v>0</v>
      </c>
      <c r="AJ283" s="246">
        <f t="shared" ca="1" si="463"/>
        <v>0</v>
      </c>
      <c r="AK283" s="246">
        <f t="shared" ca="1" si="463"/>
        <v>0</v>
      </c>
      <c r="AL283" s="246">
        <f t="shared" ca="1" si="463"/>
        <v>0</v>
      </c>
      <c r="AM283" s="246">
        <f t="shared" ca="1" si="463"/>
        <v>0</v>
      </c>
      <c r="AN283">
        <f t="shared" ca="1" si="409"/>
        <v>0</v>
      </c>
      <c r="AO283">
        <f t="shared" ca="1" si="409"/>
        <v>0</v>
      </c>
      <c r="AP283">
        <f t="shared" ca="1" si="410"/>
        <v>0</v>
      </c>
      <c r="AQ283">
        <f t="shared" ca="1" si="410"/>
        <v>0</v>
      </c>
      <c r="AR283" s="247">
        <f t="shared" ca="1" si="473"/>
        <v>0</v>
      </c>
      <c r="AS283">
        <f t="shared" ca="1" si="458"/>
        <v>0</v>
      </c>
      <c r="AT283">
        <f t="shared" ca="1" si="459"/>
        <v>0</v>
      </c>
      <c r="AU283">
        <f t="shared" ca="1" si="455"/>
        <v>0</v>
      </c>
      <c r="AV283">
        <f t="shared" ca="1" si="453"/>
        <v>0</v>
      </c>
      <c r="AW283">
        <f t="shared" ca="1" si="453"/>
        <v>0</v>
      </c>
      <c r="AX283">
        <f t="shared" ca="1" si="453"/>
        <v>0</v>
      </c>
      <c r="BA283" t="str">
        <f t="shared" ref="BA283:BA289" ca="1" si="478">IF(BB283,$AE283,"")</f>
        <v/>
      </c>
      <c r="BB283">
        <f t="shared" ca="1" si="465"/>
        <v>0</v>
      </c>
      <c r="BC283" t="str">
        <f t="shared" ca="1" si="466"/>
        <v/>
      </c>
      <c r="BD283" t="str">
        <f ca="1">IF(BA283="","",IF(COUNTIF(BA$210:BA282,BA283)&gt;0,VLOOKUP(BA283,BA$210:BC282,2,0)&amp;", "&amp;BB283,""))</f>
        <v/>
      </c>
      <c r="BN283" t="str">
        <f t="shared" ca="1" si="471"/>
        <v/>
      </c>
      <c r="BO283">
        <f t="shared" ca="1" si="472"/>
        <v>0</v>
      </c>
      <c r="BP283" t="str">
        <f t="shared" ca="1" si="461"/>
        <v/>
      </c>
      <c r="BQ283" t="str">
        <f ca="1">IF(BN283="","",IF(COUNTIF(BN$210:BN282,BN283)&gt;0,VLOOKUP(BN283,BN$210:BQ282,4,1)&amp;", "&amp;BO283,BO283))</f>
        <v/>
      </c>
    </row>
    <row r="284" spans="1:69" hidden="1" outlineLevel="1" x14ac:dyDescent="0.25">
      <c r="A284">
        <f t="shared" ca="1" si="456"/>
        <v>0</v>
      </c>
      <c r="B284" s="190">
        <f t="shared" ref="B284:B289" ca="1" si="479">IF(AG284&lt;1,0,MAX(4,FLOOR((AG284*$S284)*0.25,2)))</f>
        <v>0</v>
      </c>
      <c r="C284" s="190">
        <f t="shared" ref="C284:C289" ca="1" si="480">IF(AH284&lt;1,0,MAX(2,FLOOR($S284*AH284*0.25,2)))</f>
        <v>0</v>
      </c>
      <c r="D284" s="190">
        <f t="shared" ref="D284:D289" ca="1" si="481">IF(AI284&lt;1,0,MAX(2,FLOOR($S284*AI284*0.25,2)))</f>
        <v>0</v>
      </c>
      <c r="E284" s="190">
        <f t="shared" ref="E284:E289" ca="1" si="482">IF(AJ284&lt;1,0,MAX(2,FLOOR($S284*AJ284*0.25,2)))</f>
        <v>0</v>
      </c>
      <c r="F284" s="190">
        <f t="shared" ca="1" si="412"/>
        <v>0</v>
      </c>
      <c r="G284" s="204">
        <f t="shared" ca="1" si="462"/>
        <v>0</v>
      </c>
      <c r="H284" s="227"/>
      <c r="I284" s="227"/>
      <c r="J284" s="227"/>
      <c r="K284" s="227"/>
      <c r="L284" s="227"/>
      <c r="M284" s="227" t="e">
        <f t="shared" ca="1" si="467"/>
        <v>#VALUE!</v>
      </c>
      <c r="N284" s="227" t="e">
        <f t="shared" ca="1" si="468"/>
        <v>#VALUE!</v>
      </c>
      <c r="O284" s="227" t="e">
        <f t="shared" ca="1" si="469"/>
        <v>#VALUE!</v>
      </c>
      <c r="P284" s="227" t="e">
        <f t="shared" ca="1" si="470"/>
        <v>#VALUE!</v>
      </c>
      <c r="Q284" s="227"/>
      <c r="R284" s="227"/>
      <c r="S284" s="226" t="str">
        <f t="shared" ca="1" si="457"/>
        <v/>
      </c>
      <c r="T284" s="225">
        <f t="shared" ca="1" si="411"/>
        <v>0</v>
      </c>
      <c r="U284" s="226">
        <f t="shared" ref="U284:U289" ca="1" si="483">SUMIF(список,AE284,OFFSET(список,0,-9))</f>
        <v>0</v>
      </c>
      <c r="V284" s="221">
        <f t="shared" ca="1" si="413"/>
        <v>0</v>
      </c>
      <c r="W284" s="190">
        <f t="shared" ref="W284:W289" ca="1" si="484">IF(S284="",0,SUM(AG284:AJ284)*S284*($AB284=1))</f>
        <v>0</v>
      </c>
      <c r="X284" s="190">
        <f t="shared" ref="X284:X289" ca="1" si="485">V284-W284</f>
        <v>0</v>
      </c>
      <c r="Y284" s="244">
        <f t="shared" ref="Y284:Y289" ca="1" si="486">W284/(V284+0.0000001)</f>
        <v>0</v>
      </c>
      <c r="Z284" s="191"/>
      <c r="AA284" s="246">
        <f t="shared" ca="1" si="454"/>
        <v>8</v>
      </c>
      <c r="AB284" s="246">
        <f t="shared" ca="1" si="454"/>
        <v>0</v>
      </c>
      <c r="AC284" s="246">
        <f t="shared" ca="1" si="463"/>
        <v>0</v>
      </c>
      <c r="AD284" s="246">
        <f t="shared" ca="1" si="463"/>
        <v>0</v>
      </c>
      <c r="AE284" s="246" t="str">
        <f t="shared" ca="1" si="464"/>
        <v/>
      </c>
      <c r="AF284" s="246">
        <f t="shared" ca="1" si="463"/>
        <v>0</v>
      </c>
      <c r="AG284" s="246">
        <f t="shared" ca="1" si="463"/>
        <v>0</v>
      </c>
      <c r="AH284" s="246">
        <f t="shared" ca="1" si="463"/>
        <v>0</v>
      </c>
      <c r="AI284" s="246">
        <f t="shared" ca="1" si="463"/>
        <v>0</v>
      </c>
      <c r="AJ284" s="246">
        <f t="shared" ca="1" si="463"/>
        <v>0</v>
      </c>
      <c r="AK284" s="246">
        <f t="shared" ca="1" si="463"/>
        <v>0</v>
      </c>
      <c r="AL284" s="246">
        <f t="shared" ca="1" si="463"/>
        <v>0</v>
      </c>
      <c r="AM284" s="246">
        <f t="shared" ca="1" si="463"/>
        <v>0</v>
      </c>
      <c r="AN284">
        <f t="shared" ref="AN284:AQ299" ca="1" si="487">INDIRECT($A$200&amp;"R"&amp;ROW()-200&amp;"C"&amp;COLUMN(),0)</f>
        <v>0</v>
      </c>
      <c r="AO284">
        <f t="shared" ca="1" si="487"/>
        <v>0</v>
      </c>
      <c r="AP284">
        <f t="shared" ca="1" si="487"/>
        <v>0</v>
      </c>
      <c r="AQ284">
        <f t="shared" ca="1" si="487"/>
        <v>0</v>
      </c>
      <c r="AR284" s="247">
        <f t="shared" ca="1" si="473"/>
        <v>0</v>
      </c>
      <c r="AS284">
        <f t="shared" ca="1" si="458"/>
        <v>0</v>
      </c>
      <c r="AT284">
        <f t="shared" ca="1" si="459"/>
        <v>0</v>
      </c>
      <c r="AU284">
        <f t="shared" ca="1" si="455"/>
        <v>0</v>
      </c>
      <c r="AV284">
        <f t="shared" ca="1" si="453"/>
        <v>0</v>
      </c>
      <c r="AW284">
        <f t="shared" ca="1" si="453"/>
        <v>0</v>
      </c>
      <c r="AX284">
        <f t="shared" ca="1" si="453"/>
        <v>0</v>
      </c>
      <c r="BA284" t="str">
        <f t="shared" ca="1" si="478"/>
        <v/>
      </c>
      <c r="BB284">
        <f t="shared" ca="1" si="465"/>
        <v>0</v>
      </c>
      <c r="BC284" t="str">
        <f t="shared" ca="1" si="466"/>
        <v/>
      </c>
      <c r="BD284" t="str">
        <f ca="1">IF(BA284="","",IF(COUNTIF(BA$210:BA283,BA284)&gt;0,VLOOKUP(BA284,BA$210:BC283,2,0)&amp;", "&amp;BB284,""))</f>
        <v/>
      </c>
      <c r="BN284" t="str">
        <f t="shared" ca="1" si="471"/>
        <v/>
      </c>
      <c r="BO284">
        <f t="shared" ca="1" si="472"/>
        <v>0</v>
      </c>
      <c r="BP284" t="str">
        <f t="shared" ca="1" si="461"/>
        <v/>
      </c>
      <c r="BQ284" t="str">
        <f ca="1">IF(BN284="","",IF(COUNTIF(BN$210:BN283,BN284)&gt;0,VLOOKUP(BN284,BN$210:BQ283,4,1)&amp;", "&amp;BO284,BO284))</f>
        <v/>
      </c>
    </row>
    <row r="285" spans="1:69" hidden="1" outlineLevel="1" x14ac:dyDescent="0.25">
      <c r="A285">
        <f t="shared" ca="1" si="456"/>
        <v>0</v>
      </c>
      <c r="B285" s="190">
        <f t="shared" ca="1" si="479"/>
        <v>0</v>
      </c>
      <c r="C285" s="190">
        <f t="shared" ca="1" si="480"/>
        <v>0</v>
      </c>
      <c r="D285" s="190">
        <f t="shared" ca="1" si="481"/>
        <v>0</v>
      </c>
      <c r="E285" s="190">
        <f t="shared" ca="1" si="482"/>
        <v>0</v>
      </c>
      <c r="F285" s="190">
        <f t="shared" ca="1" si="412"/>
        <v>0</v>
      </c>
      <c r="G285" s="204">
        <f t="shared" ca="1" si="462"/>
        <v>0</v>
      </c>
      <c r="H285" s="227"/>
      <c r="I285" s="227"/>
      <c r="J285" s="227"/>
      <c r="K285" s="227"/>
      <c r="L285" s="227"/>
      <c r="M285" s="227" t="e">
        <f t="shared" ca="1" si="467"/>
        <v>#VALUE!</v>
      </c>
      <c r="N285" s="227" t="e">
        <f t="shared" ca="1" si="468"/>
        <v>#VALUE!</v>
      </c>
      <c r="O285" s="227" t="e">
        <f t="shared" ca="1" si="469"/>
        <v>#VALUE!</v>
      </c>
      <c r="P285" s="227" t="e">
        <f t="shared" ca="1" si="470"/>
        <v>#VALUE!</v>
      </c>
      <c r="Q285" s="227"/>
      <c r="R285" s="227"/>
      <c r="S285" s="226" t="str">
        <f t="shared" ca="1" si="457"/>
        <v/>
      </c>
      <c r="T285" s="225">
        <f t="shared" ref="T285:T289" ca="1" si="488">U285/30</f>
        <v>0</v>
      </c>
      <c r="U285" s="226">
        <f t="shared" ca="1" si="483"/>
        <v>0</v>
      </c>
      <c r="V285" s="221">
        <f t="shared" ca="1" si="413"/>
        <v>0</v>
      </c>
      <c r="W285" s="190">
        <f t="shared" ca="1" si="484"/>
        <v>0</v>
      </c>
      <c r="X285" s="190">
        <f t="shared" ca="1" si="485"/>
        <v>0</v>
      </c>
      <c r="Y285" s="244">
        <f t="shared" ca="1" si="486"/>
        <v>0</v>
      </c>
      <c r="Z285" s="191"/>
      <c r="AA285" s="246">
        <f t="shared" ca="1" si="454"/>
        <v>8</v>
      </c>
      <c r="AB285" s="246">
        <f t="shared" ca="1" si="454"/>
        <v>0</v>
      </c>
      <c r="AC285" s="246">
        <f t="shared" ca="1" si="463"/>
        <v>0</v>
      </c>
      <c r="AD285" s="246">
        <f t="shared" ca="1" si="463"/>
        <v>0</v>
      </c>
      <c r="AE285" s="246" t="str">
        <f t="shared" ca="1" si="464"/>
        <v/>
      </c>
      <c r="AF285" s="246">
        <f t="shared" ca="1" si="463"/>
        <v>0</v>
      </c>
      <c r="AG285" s="246">
        <f t="shared" ca="1" si="463"/>
        <v>0</v>
      </c>
      <c r="AH285" s="246">
        <f t="shared" ca="1" si="463"/>
        <v>0</v>
      </c>
      <c r="AI285" s="246">
        <f t="shared" ca="1" si="463"/>
        <v>0</v>
      </c>
      <c r="AJ285" s="246">
        <f t="shared" ca="1" si="463"/>
        <v>0</v>
      </c>
      <c r="AK285" s="246">
        <f t="shared" ca="1" si="463"/>
        <v>0</v>
      </c>
      <c r="AL285" s="246">
        <f t="shared" ca="1" si="463"/>
        <v>0</v>
      </c>
      <c r="AM285" s="246">
        <f t="shared" ca="1" si="463"/>
        <v>0</v>
      </c>
      <c r="AN285">
        <f t="shared" ca="1" si="487"/>
        <v>0</v>
      </c>
      <c r="AO285">
        <f t="shared" ca="1" si="487"/>
        <v>0</v>
      </c>
      <c r="AP285">
        <f t="shared" ca="1" si="487"/>
        <v>0</v>
      </c>
      <c r="AQ285">
        <f t="shared" ca="1" si="487"/>
        <v>0</v>
      </c>
      <c r="AR285" s="247">
        <f t="shared" ca="1" si="473"/>
        <v>0</v>
      </c>
      <c r="AS285">
        <f t="shared" ca="1" si="458"/>
        <v>0</v>
      </c>
      <c r="AT285">
        <f t="shared" ca="1" si="459"/>
        <v>0</v>
      </c>
      <c r="AU285">
        <f t="shared" ca="1" si="455"/>
        <v>0</v>
      </c>
      <c r="AV285">
        <f t="shared" ca="1" si="453"/>
        <v>0</v>
      </c>
      <c r="AW285">
        <f t="shared" ca="1" si="453"/>
        <v>0</v>
      </c>
      <c r="AX285">
        <f t="shared" ca="1" si="453"/>
        <v>0</v>
      </c>
      <c r="BA285" t="str">
        <f t="shared" ca="1" si="478"/>
        <v/>
      </c>
      <c r="BB285">
        <f t="shared" ca="1" si="465"/>
        <v>0</v>
      </c>
      <c r="BC285" t="str">
        <f t="shared" ca="1" si="466"/>
        <v/>
      </c>
      <c r="BD285" t="str">
        <f ca="1">IF(BA285="","",IF(COUNTIF(BA$210:BA284,BA285)&gt;0,VLOOKUP(BA285,BA$210:BC284,2,0)&amp;", "&amp;BB285,""))</f>
        <v/>
      </c>
      <c r="BN285" t="str">
        <f t="shared" ca="1" si="471"/>
        <v/>
      </c>
      <c r="BO285">
        <f t="shared" ca="1" si="472"/>
        <v>0</v>
      </c>
      <c r="BP285" t="str">
        <f t="shared" ca="1" si="461"/>
        <v/>
      </c>
      <c r="BQ285" t="str">
        <f ca="1">IF(BN285="","",IF(COUNTIF(BN$210:BN284,BN285)&gt;0,VLOOKUP(BN285,BN$210:BQ284,4,1)&amp;", "&amp;BO285,BO285))</f>
        <v/>
      </c>
    </row>
    <row r="286" spans="1:69" hidden="1" outlineLevel="1" x14ac:dyDescent="0.25">
      <c r="A286">
        <f t="shared" ca="1" si="456"/>
        <v>0</v>
      </c>
      <c r="B286" s="190">
        <f t="shared" ca="1" si="479"/>
        <v>0</v>
      </c>
      <c r="C286" s="190">
        <f t="shared" ca="1" si="480"/>
        <v>0</v>
      </c>
      <c r="D286" s="190">
        <f t="shared" ca="1" si="481"/>
        <v>0</v>
      </c>
      <c r="E286" s="190">
        <f t="shared" ca="1" si="482"/>
        <v>0</v>
      </c>
      <c r="F286" s="190">
        <f t="shared" ref="F286:F289" ca="1" si="489">MIN(1,MAX(0,COUNTIF(B286:E286,"&gt;0")))</f>
        <v>0</v>
      </c>
      <c r="G286" s="204">
        <f t="shared" ca="1" si="462"/>
        <v>0</v>
      </c>
      <c r="H286" s="227"/>
      <c r="I286" s="227"/>
      <c r="J286" s="227"/>
      <c r="K286" s="227"/>
      <c r="L286" s="227"/>
      <c r="M286" s="227" t="e">
        <f t="shared" ca="1" si="467"/>
        <v>#VALUE!</v>
      </c>
      <c r="N286" s="227" t="e">
        <f t="shared" ca="1" si="468"/>
        <v>#VALUE!</v>
      </c>
      <c r="O286" s="227" t="e">
        <f t="shared" ca="1" si="469"/>
        <v>#VALUE!</v>
      </c>
      <c r="P286" s="227" t="e">
        <f t="shared" ca="1" si="470"/>
        <v>#VALUE!</v>
      </c>
      <c r="Q286" s="227"/>
      <c r="R286" s="227"/>
      <c r="S286" s="226" t="str">
        <f t="shared" ca="1" si="457"/>
        <v/>
      </c>
      <c r="T286" s="225">
        <f t="shared" ca="1" si="488"/>
        <v>0</v>
      </c>
      <c r="U286" s="226">
        <f t="shared" ca="1" si="483"/>
        <v>0</v>
      </c>
      <c r="V286" s="221">
        <f t="shared" ref="V286:V289" ca="1" si="490">AF286*30*($AB286=1)</f>
        <v>0</v>
      </c>
      <c r="W286" s="190">
        <f t="shared" ca="1" si="484"/>
        <v>0</v>
      </c>
      <c r="X286" s="190">
        <f t="shared" ca="1" si="485"/>
        <v>0</v>
      </c>
      <c r="Y286" s="244">
        <f t="shared" ca="1" si="486"/>
        <v>0</v>
      </c>
      <c r="Z286" s="191"/>
      <c r="AA286" s="246">
        <f t="shared" ca="1" si="454"/>
        <v>8</v>
      </c>
      <c r="AB286" s="246">
        <f t="shared" ca="1" si="454"/>
        <v>0</v>
      </c>
      <c r="AC286" s="246">
        <f t="shared" ca="1" si="463"/>
        <v>0</v>
      </c>
      <c r="AD286" s="246">
        <f t="shared" ca="1" si="463"/>
        <v>0</v>
      </c>
      <c r="AE286" s="246" t="str">
        <f t="shared" ca="1" si="464"/>
        <v/>
      </c>
      <c r="AF286" s="246">
        <f t="shared" ca="1" si="463"/>
        <v>0</v>
      </c>
      <c r="AG286" s="246">
        <f t="shared" ca="1" si="463"/>
        <v>0</v>
      </c>
      <c r="AH286" s="246">
        <f t="shared" ca="1" si="463"/>
        <v>0</v>
      </c>
      <c r="AI286" s="246">
        <f t="shared" ca="1" si="463"/>
        <v>0</v>
      </c>
      <c r="AJ286" s="246">
        <f t="shared" ca="1" si="463"/>
        <v>0</v>
      </c>
      <c r="AK286" s="246">
        <f t="shared" ca="1" si="463"/>
        <v>0</v>
      </c>
      <c r="AL286" s="246">
        <f t="shared" ca="1" si="463"/>
        <v>0</v>
      </c>
      <c r="AM286" s="246">
        <f t="shared" ca="1" si="463"/>
        <v>0</v>
      </c>
      <c r="AN286">
        <f t="shared" ca="1" si="487"/>
        <v>0</v>
      </c>
      <c r="AO286">
        <f t="shared" ca="1" si="487"/>
        <v>0</v>
      </c>
      <c r="AP286">
        <f t="shared" ca="1" si="487"/>
        <v>0</v>
      </c>
      <c r="AQ286">
        <f t="shared" ca="1" si="487"/>
        <v>0</v>
      </c>
      <c r="AR286" s="247">
        <f t="shared" ca="1" si="473"/>
        <v>0</v>
      </c>
      <c r="AS286">
        <f t="shared" ca="1" si="458"/>
        <v>0</v>
      </c>
      <c r="AT286">
        <f t="shared" ca="1" si="459"/>
        <v>0</v>
      </c>
      <c r="AU286">
        <f t="shared" ca="1" si="455"/>
        <v>0</v>
      </c>
      <c r="AV286">
        <f t="shared" ca="1" si="453"/>
        <v>0</v>
      </c>
      <c r="AW286">
        <f t="shared" ca="1" si="453"/>
        <v>0</v>
      </c>
      <c r="AX286">
        <f t="shared" ca="1" si="453"/>
        <v>0</v>
      </c>
      <c r="BA286" t="str">
        <f t="shared" ca="1" si="478"/>
        <v/>
      </c>
      <c r="BB286">
        <f t="shared" ca="1" si="465"/>
        <v>0</v>
      </c>
      <c r="BC286" t="str">
        <f t="shared" ca="1" si="466"/>
        <v/>
      </c>
      <c r="BD286" t="str">
        <f ca="1">IF(BA286="","",IF(COUNTIF(BA$210:BA285,BA286)&gt;0,VLOOKUP(BA286,BA$210:BC285,2,0)&amp;", "&amp;BB286,""))</f>
        <v/>
      </c>
      <c r="BN286" t="str">
        <f t="shared" ca="1" si="471"/>
        <v/>
      </c>
      <c r="BO286">
        <f t="shared" ca="1" si="472"/>
        <v>0</v>
      </c>
      <c r="BP286" t="str">
        <f t="shared" ca="1" si="461"/>
        <v/>
      </c>
      <c r="BQ286" t="str">
        <f ca="1">IF(BN286="","",IF(COUNTIF(BN$210:BN285,BN286)&gt;0,VLOOKUP(BN286,BN$210:BQ285,4,1)&amp;", "&amp;BO286,BO286))</f>
        <v/>
      </c>
    </row>
    <row r="287" spans="1:69" hidden="1" outlineLevel="1" x14ac:dyDescent="0.25">
      <c r="A287">
        <f t="shared" ca="1" si="456"/>
        <v>0</v>
      </c>
      <c r="B287" s="190">
        <f t="shared" ca="1" si="479"/>
        <v>0</v>
      </c>
      <c r="C287" s="190">
        <f t="shared" ca="1" si="480"/>
        <v>0</v>
      </c>
      <c r="D287" s="190">
        <f t="shared" ca="1" si="481"/>
        <v>0</v>
      </c>
      <c r="E287" s="190">
        <f t="shared" ca="1" si="482"/>
        <v>0</v>
      </c>
      <c r="F287" s="190">
        <f t="shared" ca="1" si="489"/>
        <v>0</v>
      </c>
      <c r="G287" s="204">
        <f t="shared" ca="1" si="462"/>
        <v>0</v>
      </c>
      <c r="H287" s="227"/>
      <c r="I287" s="227"/>
      <c r="J287" s="227"/>
      <c r="K287" s="227"/>
      <c r="L287" s="227"/>
      <c r="M287" s="227" t="e">
        <f t="shared" ca="1" si="467"/>
        <v>#VALUE!</v>
      </c>
      <c r="N287" s="227" t="e">
        <f t="shared" ca="1" si="468"/>
        <v>#VALUE!</v>
      </c>
      <c r="O287" s="227" t="e">
        <f t="shared" ca="1" si="469"/>
        <v>#VALUE!</v>
      </c>
      <c r="P287" s="227" t="e">
        <f t="shared" ca="1" si="470"/>
        <v>#VALUE!</v>
      </c>
      <c r="Q287" s="227"/>
      <c r="R287" s="227"/>
      <c r="S287" s="226" t="str">
        <f t="shared" ca="1" si="457"/>
        <v/>
      </c>
      <c r="T287" s="225">
        <f t="shared" ca="1" si="488"/>
        <v>0</v>
      </c>
      <c r="U287" s="226">
        <f t="shared" ca="1" si="483"/>
        <v>0</v>
      </c>
      <c r="V287" s="221">
        <f t="shared" ca="1" si="490"/>
        <v>0</v>
      </c>
      <c r="W287" s="190">
        <f t="shared" ca="1" si="484"/>
        <v>0</v>
      </c>
      <c r="X287" s="190">
        <f t="shared" ca="1" si="485"/>
        <v>0</v>
      </c>
      <c r="Y287" s="244">
        <f t="shared" ca="1" si="486"/>
        <v>0</v>
      </c>
      <c r="Z287" s="191"/>
      <c r="AA287" s="246">
        <f t="shared" ca="1" si="454"/>
        <v>8</v>
      </c>
      <c r="AB287" s="246">
        <f t="shared" ca="1" si="454"/>
        <v>0</v>
      </c>
      <c r="AC287" s="246">
        <f t="shared" ca="1" si="463"/>
        <v>0</v>
      </c>
      <c r="AD287" s="246">
        <f t="shared" ca="1" si="463"/>
        <v>0</v>
      </c>
      <c r="AE287" s="246" t="str">
        <f t="shared" ca="1" si="464"/>
        <v/>
      </c>
      <c r="AF287" s="246">
        <f t="shared" ca="1" si="463"/>
        <v>0</v>
      </c>
      <c r="AG287" s="246">
        <f t="shared" ca="1" si="463"/>
        <v>0</v>
      </c>
      <c r="AH287" s="246">
        <f t="shared" ca="1" si="463"/>
        <v>0</v>
      </c>
      <c r="AI287" s="246">
        <f t="shared" ca="1" si="463"/>
        <v>0</v>
      </c>
      <c r="AJ287" s="246">
        <f t="shared" ca="1" si="463"/>
        <v>0</v>
      </c>
      <c r="AK287" s="246">
        <f t="shared" ca="1" si="463"/>
        <v>0</v>
      </c>
      <c r="AL287" s="246">
        <f t="shared" ca="1" si="463"/>
        <v>0</v>
      </c>
      <c r="AM287" s="246">
        <f t="shared" ca="1" si="463"/>
        <v>0</v>
      </c>
      <c r="AN287">
        <f t="shared" ca="1" si="487"/>
        <v>0</v>
      </c>
      <c r="AO287">
        <f t="shared" ca="1" si="487"/>
        <v>0</v>
      </c>
      <c r="AP287">
        <f t="shared" ca="1" si="487"/>
        <v>0</v>
      </c>
      <c r="AQ287">
        <f t="shared" ca="1" si="487"/>
        <v>0</v>
      </c>
      <c r="AR287" s="247">
        <f t="shared" ca="1" si="473"/>
        <v>0</v>
      </c>
      <c r="AS287">
        <f t="shared" ca="1" si="458"/>
        <v>0</v>
      </c>
      <c r="AT287">
        <f t="shared" ca="1" si="459"/>
        <v>0</v>
      </c>
      <c r="AU287">
        <f t="shared" ca="1" si="455"/>
        <v>0</v>
      </c>
      <c r="AV287">
        <f t="shared" ca="1" si="453"/>
        <v>0</v>
      </c>
      <c r="AW287">
        <f t="shared" ca="1" si="453"/>
        <v>0</v>
      </c>
      <c r="AX287">
        <f t="shared" ca="1" si="453"/>
        <v>0</v>
      </c>
      <c r="BA287" t="str">
        <f t="shared" ca="1" si="478"/>
        <v/>
      </c>
      <c r="BB287">
        <f t="shared" ca="1" si="465"/>
        <v>0</v>
      </c>
      <c r="BC287" t="str">
        <f t="shared" ca="1" si="466"/>
        <v/>
      </c>
      <c r="BD287" t="str">
        <f ca="1">IF(BA287="","",IF(COUNTIF(BA$210:BA286,BA287)&gt;0,VLOOKUP(BA287,BA$210:BC286,2,0)&amp;", "&amp;BB287,""))</f>
        <v/>
      </c>
      <c r="BN287" t="str">
        <f t="shared" ca="1" si="471"/>
        <v/>
      </c>
      <c r="BO287">
        <f t="shared" ca="1" si="472"/>
        <v>0</v>
      </c>
      <c r="BP287" t="str">
        <f t="shared" ca="1" si="461"/>
        <v/>
      </c>
      <c r="BQ287" t="str">
        <f ca="1">IF(BN287="","",IF(COUNTIF(BN$210:BN286,BN287)&gt;0,VLOOKUP(BN287,BN$210:BQ286,4,1)&amp;", "&amp;BO287,BO287))</f>
        <v/>
      </c>
    </row>
    <row r="288" spans="1:69" hidden="1" outlineLevel="1" x14ac:dyDescent="0.25">
      <c r="A288">
        <f t="shared" ca="1" si="456"/>
        <v>0</v>
      </c>
      <c r="B288" s="190">
        <f t="shared" ca="1" si="479"/>
        <v>0</v>
      </c>
      <c r="C288" s="190">
        <f t="shared" ca="1" si="480"/>
        <v>0</v>
      </c>
      <c r="D288" s="190">
        <f t="shared" ca="1" si="481"/>
        <v>0</v>
      </c>
      <c r="E288" s="190">
        <f t="shared" ca="1" si="482"/>
        <v>0</v>
      </c>
      <c r="F288" s="190">
        <f t="shared" ca="1" si="489"/>
        <v>0</v>
      </c>
      <c r="G288" s="204">
        <f t="shared" ca="1" si="462"/>
        <v>0</v>
      </c>
      <c r="H288" s="227"/>
      <c r="I288" s="227"/>
      <c r="J288" s="227"/>
      <c r="K288" s="227"/>
      <c r="L288" s="227"/>
      <c r="M288" s="227" t="e">
        <f t="shared" ca="1" si="467"/>
        <v>#VALUE!</v>
      </c>
      <c r="N288" s="227" t="e">
        <f t="shared" ca="1" si="468"/>
        <v>#VALUE!</v>
      </c>
      <c r="O288" s="227" t="e">
        <f t="shared" ca="1" si="469"/>
        <v>#VALUE!</v>
      </c>
      <c r="P288" s="227" t="e">
        <f t="shared" ca="1" si="470"/>
        <v>#VALUE!</v>
      </c>
      <c r="Q288" s="227"/>
      <c r="R288" s="227"/>
      <c r="S288" s="226" t="str">
        <f t="shared" ca="1" si="457"/>
        <v/>
      </c>
      <c r="T288" s="225">
        <f t="shared" ca="1" si="488"/>
        <v>0</v>
      </c>
      <c r="U288" s="226">
        <f t="shared" ca="1" si="483"/>
        <v>0</v>
      </c>
      <c r="V288" s="221">
        <f t="shared" ca="1" si="490"/>
        <v>0</v>
      </c>
      <c r="W288" s="190">
        <f t="shared" ca="1" si="484"/>
        <v>0</v>
      </c>
      <c r="X288" s="190">
        <f t="shared" ca="1" si="485"/>
        <v>0</v>
      </c>
      <c r="Y288" s="244">
        <f t="shared" ca="1" si="486"/>
        <v>0</v>
      </c>
      <c r="Z288" s="191"/>
      <c r="AA288" s="246">
        <f t="shared" ca="1" si="454"/>
        <v>8</v>
      </c>
      <c r="AB288" s="246">
        <f t="shared" ca="1" si="454"/>
        <v>0</v>
      </c>
      <c r="AC288" s="246">
        <f t="shared" ca="1" si="463"/>
        <v>0</v>
      </c>
      <c r="AD288" s="246">
        <f t="shared" ca="1" si="463"/>
        <v>0</v>
      </c>
      <c r="AE288" s="246" t="str">
        <f t="shared" ca="1" si="464"/>
        <v/>
      </c>
      <c r="AF288" s="246">
        <f t="shared" ca="1" si="463"/>
        <v>0</v>
      </c>
      <c r="AG288" s="246">
        <f t="shared" ca="1" si="463"/>
        <v>0</v>
      </c>
      <c r="AH288" s="246">
        <f t="shared" ca="1" si="463"/>
        <v>0</v>
      </c>
      <c r="AI288" s="246">
        <f t="shared" ca="1" si="463"/>
        <v>0</v>
      </c>
      <c r="AJ288" s="246">
        <f t="shared" ca="1" si="463"/>
        <v>0</v>
      </c>
      <c r="AK288" s="246">
        <f t="shared" ca="1" si="463"/>
        <v>0</v>
      </c>
      <c r="AL288" s="246">
        <f t="shared" ca="1" si="463"/>
        <v>0</v>
      </c>
      <c r="AM288" s="246">
        <f t="shared" ca="1" si="463"/>
        <v>0</v>
      </c>
      <c r="AN288">
        <f t="shared" ca="1" si="487"/>
        <v>0</v>
      </c>
      <c r="AO288">
        <f t="shared" ca="1" si="487"/>
        <v>0</v>
      </c>
      <c r="AP288">
        <f t="shared" ca="1" si="487"/>
        <v>0</v>
      </c>
      <c r="AQ288">
        <f t="shared" ca="1" si="487"/>
        <v>0</v>
      </c>
      <c r="AR288" s="247">
        <f t="shared" ca="1" si="473"/>
        <v>0</v>
      </c>
      <c r="AS288">
        <f t="shared" ca="1" si="458"/>
        <v>0</v>
      </c>
      <c r="AT288">
        <f t="shared" ca="1" si="459"/>
        <v>0</v>
      </c>
      <c r="AU288">
        <f t="shared" ref="AU288:AX299" ca="1" si="491">INDIRECT($A$200&amp;"R"&amp;ROW()-200&amp;"C"&amp;COLUMN(),0)</f>
        <v>0</v>
      </c>
      <c r="AV288">
        <f t="shared" ca="1" si="491"/>
        <v>0</v>
      </c>
      <c r="AW288">
        <f t="shared" ca="1" si="491"/>
        <v>0</v>
      </c>
      <c r="AX288">
        <f t="shared" ca="1" si="491"/>
        <v>0</v>
      </c>
      <c r="BA288" t="str">
        <f t="shared" ca="1" si="478"/>
        <v/>
      </c>
      <c r="BB288">
        <f t="shared" ca="1" si="465"/>
        <v>0</v>
      </c>
      <c r="BC288" t="str">
        <f t="shared" ca="1" si="466"/>
        <v/>
      </c>
      <c r="BD288" t="str">
        <f ca="1">IF(BA288="","",IF(COUNTIF(BA$210:BA287,BA288)&gt;0,VLOOKUP(BA288,BA$210:BC287,2,0)&amp;", "&amp;BB288,""))</f>
        <v/>
      </c>
      <c r="BN288" t="str">
        <f t="shared" ca="1" si="471"/>
        <v/>
      </c>
      <c r="BO288">
        <f t="shared" ca="1" si="472"/>
        <v>0</v>
      </c>
      <c r="BP288" t="str">
        <f t="shared" ca="1" si="461"/>
        <v/>
      </c>
      <c r="BQ288" t="str">
        <f ca="1">IF(BN288="","",IF(COUNTIF(BN$210:BN287,BN288)&gt;0,VLOOKUP(BN288,BN$210:BQ287,4,1)&amp;", "&amp;BO288,BO288))</f>
        <v/>
      </c>
    </row>
    <row r="289" spans="1:69" ht="15.75" hidden="1" outlineLevel="1" thickBot="1" x14ac:dyDescent="0.3">
      <c r="A289">
        <f t="shared" ca="1" si="456"/>
        <v>0</v>
      </c>
      <c r="B289" s="207">
        <f t="shared" ca="1" si="479"/>
        <v>0</v>
      </c>
      <c r="C289" s="207">
        <f t="shared" ca="1" si="480"/>
        <v>0</v>
      </c>
      <c r="D289" s="207">
        <f t="shared" ca="1" si="481"/>
        <v>0</v>
      </c>
      <c r="E289" s="207">
        <f t="shared" ca="1" si="482"/>
        <v>0</v>
      </c>
      <c r="F289" s="207">
        <f t="shared" ca="1" si="489"/>
        <v>0</v>
      </c>
      <c r="G289" s="208">
        <f t="shared" ca="1" si="462"/>
        <v>0</v>
      </c>
      <c r="H289" s="224"/>
      <c r="I289" s="224"/>
      <c r="J289" s="224"/>
      <c r="K289" s="224"/>
      <c r="L289" s="224"/>
      <c r="M289" s="224" t="e">
        <f t="shared" ca="1" si="467"/>
        <v>#VALUE!</v>
      </c>
      <c r="N289" s="224" t="e">
        <f t="shared" ca="1" si="468"/>
        <v>#VALUE!</v>
      </c>
      <c r="O289" s="224" t="e">
        <f t="shared" ca="1" si="469"/>
        <v>#VALUE!</v>
      </c>
      <c r="P289" s="224" t="e">
        <f t="shared" ca="1" si="470"/>
        <v>#VALUE!</v>
      </c>
      <c r="Q289" s="224"/>
      <c r="R289" s="224"/>
      <c r="S289" s="226" t="str">
        <f t="shared" ca="1" si="457"/>
        <v/>
      </c>
      <c r="T289" s="223">
        <f t="shared" ca="1" si="488"/>
        <v>0</v>
      </c>
      <c r="U289" s="219">
        <f t="shared" ca="1" si="483"/>
        <v>0</v>
      </c>
      <c r="V289" s="220">
        <f t="shared" ca="1" si="490"/>
        <v>0</v>
      </c>
      <c r="W289" s="207">
        <f t="shared" ca="1" si="484"/>
        <v>0</v>
      </c>
      <c r="X289" s="207">
        <f t="shared" ca="1" si="485"/>
        <v>0</v>
      </c>
      <c r="Y289" s="245">
        <f t="shared" ca="1" si="486"/>
        <v>0</v>
      </c>
      <c r="Z289" s="209"/>
      <c r="AA289" s="246">
        <f t="shared" ref="Q289:AB299" ca="1" si="492">INDIRECT($A$200&amp;"R"&amp;ROW()-200&amp;"C"&amp;COLUMN(),0)</f>
        <v>8</v>
      </c>
      <c r="AB289" s="246">
        <f t="shared" ca="1" si="492"/>
        <v>0</v>
      </c>
      <c r="AC289" s="246">
        <f t="shared" ca="1" si="463"/>
        <v>0</v>
      </c>
      <c r="AD289" s="246">
        <f t="shared" ca="1" si="463"/>
        <v>0</v>
      </c>
      <c r="AE289" s="246" t="str">
        <f t="shared" ca="1" si="464"/>
        <v/>
      </c>
      <c r="AF289" s="246">
        <f t="shared" ca="1" si="463"/>
        <v>0</v>
      </c>
      <c r="AG289" s="246">
        <f t="shared" ca="1" si="463"/>
        <v>0</v>
      </c>
      <c r="AH289" s="246">
        <f t="shared" ca="1" si="463"/>
        <v>0</v>
      </c>
      <c r="AI289" s="246">
        <f t="shared" ca="1" si="463"/>
        <v>0</v>
      </c>
      <c r="AJ289" s="246">
        <f t="shared" ca="1" si="463"/>
        <v>0</v>
      </c>
      <c r="AK289" s="246">
        <f t="shared" ca="1" si="463"/>
        <v>0</v>
      </c>
      <c r="AL289" s="246">
        <f t="shared" ca="1" si="463"/>
        <v>0</v>
      </c>
      <c r="AM289" s="246">
        <f t="shared" ca="1" si="463"/>
        <v>0</v>
      </c>
      <c r="AN289" s="234" t="str">
        <f t="shared" ref="AN289" ca="1" si="493">IF(S289="","",SUMPRODUCT(($AA$210:$AA$289=AA289)+0,$AB$210:$AB$289,$W$210:$W$289)/S289)</f>
        <v/>
      </c>
      <c r="AO289" s="237">
        <f t="shared" ref="AO289" ca="1" si="494">SUMPRODUCT(($AA$210:$AA$289=AA289)+0,$AB$210:$AB$289,$AF$210:$AF$289)</f>
        <v>0</v>
      </c>
      <c r="AP289" s="237">
        <f t="shared" ref="AP289" ca="1" si="495">SUMIF($AA$210:$AA$289,AA289,$AR$210:$AR$289)</f>
        <v>0</v>
      </c>
      <c r="AQ289">
        <f t="shared" ref="AQ289" ca="1" si="496">SUMIF($AA$210:$AA$289,AA289,$B$210:$B$289)+SUMIF($AA$210:$AA$289,AA289,$C$210:$C$289)+SUMIF($AA$210:$AA$289,AA289,$D$210:$D$289)+SUMIF($AA$210:$AA$289,AA289,$E$210:$E$289)</f>
        <v>0</v>
      </c>
      <c r="AR289" s="247">
        <f t="shared" ca="1" si="473"/>
        <v>0</v>
      </c>
      <c r="AS289">
        <f t="shared" ca="1" si="458"/>
        <v>0</v>
      </c>
      <c r="AT289">
        <f t="shared" ca="1" si="459"/>
        <v>0</v>
      </c>
      <c r="AU289">
        <f t="shared" ref="AN289:AU299" ca="1" si="497">INDIRECT($A$200&amp;"R"&amp;ROW()-200&amp;"C"&amp;COLUMN(),0)</f>
        <v>0</v>
      </c>
      <c r="AV289">
        <f t="shared" ca="1" si="491"/>
        <v>0</v>
      </c>
      <c r="AW289">
        <f t="shared" ca="1" si="491"/>
        <v>0</v>
      </c>
      <c r="AX289">
        <f t="shared" ca="1" si="491"/>
        <v>0</v>
      </c>
      <c r="BA289" t="str">
        <f t="shared" ca="1" si="478"/>
        <v/>
      </c>
      <c r="BB289">
        <f t="shared" ca="1" si="465"/>
        <v>0</v>
      </c>
      <c r="BC289" t="str">
        <f t="shared" ca="1" si="466"/>
        <v/>
      </c>
      <c r="BD289" t="str">
        <f ca="1">IF(BA289="","",IF(COUNTIF(BA$210:BA288,BA289)&gt;0,VLOOKUP(BA289,BA$210:BC288,2,0)&amp;", "&amp;BB289,""))</f>
        <v/>
      </c>
      <c r="BN289" t="str">
        <f t="shared" ca="1" si="471"/>
        <v/>
      </c>
      <c r="BO289">
        <f t="shared" ca="1" si="472"/>
        <v>0</v>
      </c>
      <c r="BP289" t="str">
        <f t="shared" ca="1" si="461"/>
        <v/>
      </c>
      <c r="BQ289" t="str">
        <f ca="1">IF(BN289="","",IF(COUNTIF(BN$210:BN288,BN289)&gt;0,VLOOKUP(BN289,BN$210:BQ288,4,1)&amp;", "&amp;BO289,BO289))</f>
        <v/>
      </c>
    </row>
    <row r="290" spans="1:69" hidden="1" outlineLevel="1" x14ac:dyDescent="0.25">
      <c r="A290">
        <f t="shared" ref="A290:L299" ca="1" si="498">INDIRECT($A$200&amp;"R"&amp;ROW()-200&amp;"C"&amp;COLUMN(),0)</f>
        <v>0</v>
      </c>
      <c r="B290">
        <f t="shared" ca="1" si="498"/>
        <v>0</v>
      </c>
      <c r="C290">
        <f t="shared" ca="1" si="498"/>
        <v>0</v>
      </c>
      <c r="D290">
        <f t="shared" ca="1" si="498"/>
        <v>0</v>
      </c>
      <c r="E290">
        <f t="shared" ca="1" si="498"/>
        <v>0</v>
      </c>
      <c r="F290">
        <f t="shared" ca="1" si="498"/>
        <v>0</v>
      </c>
      <c r="G290">
        <f t="shared" ca="1" si="498"/>
        <v>0</v>
      </c>
      <c r="H290">
        <f t="shared" ca="1" si="498"/>
        <v>0</v>
      </c>
      <c r="I290">
        <f t="shared" ca="1" si="498"/>
        <v>0</v>
      </c>
      <c r="J290">
        <f t="shared" ca="1" si="498"/>
        <v>0</v>
      </c>
      <c r="K290">
        <f t="shared" ca="1" si="498"/>
        <v>0</v>
      </c>
      <c r="L290">
        <f t="shared" ca="1" si="498"/>
        <v>0</v>
      </c>
      <c r="M290">
        <f t="shared" ca="1" si="467"/>
        <v>0</v>
      </c>
      <c r="N290">
        <f t="shared" ca="1" si="468"/>
        <v>0</v>
      </c>
      <c r="O290">
        <f t="shared" ca="1" si="469"/>
        <v>0</v>
      </c>
      <c r="P290">
        <f t="shared" ca="1" si="470"/>
        <v>0</v>
      </c>
      <c r="Q290">
        <f t="shared" ca="1" si="492"/>
        <v>0</v>
      </c>
      <c r="R290">
        <f t="shared" ca="1" si="492"/>
        <v>0</v>
      </c>
      <c r="S290">
        <f t="shared" ca="1" si="492"/>
        <v>0</v>
      </c>
      <c r="T290">
        <f t="shared" ca="1" si="492"/>
        <v>0</v>
      </c>
      <c r="U290">
        <f t="shared" ca="1" si="492"/>
        <v>0</v>
      </c>
      <c r="V290">
        <f t="shared" ca="1" si="492"/>
        <v>0</v>
      </c>
      <c r="W290">
        <f t="shared" ca="1" si="492"/>
        <v>0</v>
      </c>
      <c r="X290">
        <f t="shared" ca="1" si="492"/>
        <v>0</v>
      </c>
      <c r="Y290">
        <f t="shared" ca="1" si="492"/>
        <v>0</v>
      </c>
      <c r="Z290">
        <f t="shared" ca="1" si="492"/>
        <v>0</v>
      </c>
      <c r="AA290">
        <f t="shared" ca="1" si="492"/>
        <v>0</v>
      </c>
      <c r="AB290">
        <f t="shared" ca="1" si="492"/>
        <v>0</v>
      </c>
      <c r="AC290" s="246">
        <f t="shared" ca="1" si="463"/>
        <v>0</v>
      </c>
      <c r="AD290" s="246">
        <f t="shared" ca="1" si="463"/>
        <v>0</v>
      </c>
      <c r="AE290" s="246" t="str">
        <f t="shared" ca="1" si="464"/>
        <v/>
      </c>
      <c r="AF290" s="246">
        <f t="shared" ca="1" si="463"/>
        <v>0</v>
      </c>
      <c r="AG290" s="246">
        <f t="shared" ca="1" si="463"/>
        <v>0</v>
      </c>
      <c r="AH290" s="246">
        <f t="shared" ca="1" si="463"/>
        <v>0</v>
      </c>
      <c r="AI290" s="246">
        <f t="shared" ca="1" si="463"/>
        <v>0</v>
      </c>
      <c r="AJ290" s="246">
        <f t="shared" ca="1" si="463"/>
        <v>0</v>
      </c>
      <c r="AK290" s="246">
        <f t="shared" ca="1" si="463"/>
        <v>0</v>
      </c>
      <c r="AL290" s="246">
        <f t="shared" ca="1" si="463"/>
        <v>0</v>
      </c>
      <c r="AM290" s="246">
        <f t="shared" ca="1" si="463"/>
        <v>0</v>
      </c>
      <c r="AN290">
        <f t="shared" ca="1" si="497"/>
        <v>0</v>
      </c>
      <c r="AO290">
        <f t="shared" ca="1" si="497"/>
        <v>0</v>
      </c>
      <c r="AP290">
        <f t="shared" ca="1" si="497"/>
        <v>0</v>
      </c>
      <c r="AQ290">
        <f t="shared" ca="1" si="487"/>
        <v>0</v>
      </c>
      <c r="AR290">
        <f t="shared" ref="AR290:AT299" ca="1" si="499">INDIRECT($A$200&amp;"R"&amp;ROW()-200&amp;"C"&amp;COLUMN(),0)</f>
        <v>0</v>
      </c>
      <c r="AS290">
        <f t="shared" ca="1" si="499"/>
        <v>0</v>
      </c>
      <c r="AT290">
        <f t="shared" ca="1" si="499"/>
        <v>0</v>
      </c>
      <c r="AU290">
        <f t="shared" ca="1" si="497"/>
        <v>0</v>
      </c>
      <c r="AV290">
        <f t="shared" ca="1" si="491"/>
        <v>0</v>
      </c>
      <c r="AW290">
        <f t="shared" ca="1" si="491"/>
        <v>0</v>
      </c>
      <c r="AX290">
        <f t="shared" ca="1" si="491"/>
        <v>0</v>
      </c>
    </row>
    <row r="291" spans="1:69" hidden="1" outlineLevel="1" x14ac:dyDescent="0.25">
      <c r="A291">
        <f t="shared" ca="1" si="498"/>
        <v>0</v>
      </c>
      <c r="B291">
        <f t="shared" ca="1" si="498"/>
        <v>0</v>
      </c>
      <c r="C291">
        <f t="shared" ca="1" si="498"/>
        <v>0</v>
      </c>
      <c r="D291">
        <f t="shared" ca="1" si="498"/>
        <v>0</v>
      </c>
      <c r="E291">
        <f t="shared" ca="1" si="498"/>
        <v>0</v>
      </c>
      <c r="F291">
        <f t="shared" ca="1" si="498"/>
        <v>0</v>
      </c>
      <c r="G291">
        <f t="shared" ca="1" si="498"/>
        <v>0</v>
      </c>
      <c r="H291">
        <f t="shared" ca="1" si="498"/>
        <v>0</v>
      </c>
      <c r="I291">
        <f t="shared" ca="1" si="498"/>
        <v>0</v>
      </c>
      <c r="J291">
        <f t="shared" ca="1" si="498"/>
        <v>0</v>
      </c>
      <c r="K291">
        <f t="shared" ca="1" si="498"/>
        <v>0</v>
      </c>
      <c r="L291">
        <f t="shared" ca="1" si="498"/>
        <v>0</v>
      </c>
      <c r="M291">
        <f t="shared" ca="1" si="467"/>
        <v>0</v>
      </c>
      <c r="N291">
        <f t="shared" ca="1" si="468"/>
        <v>0</v>
      </c>
      <c r="O291">
        <f t="shared" ca="1" si="469"/>
        <v>0</v>
      </c>
      <c r="P291">
        <f t="shared" ca="1" si="470"/>
        <v>0</v>
      </c>
      <c r="Q291">
        <f t="shared" ca="1" si="492"/>
        <v>0</v>
      </c>
      <c r="R291">
        <f t="shared" ca="1" si="492"/>
        <v>0</v>
      </c>
      <c r="S291">
        <f t="shared" ca="1" si="492"/>
        <v>0</v>
      </c>
      <c r="T291">
        <f t="shared" ca="1" si="492"/>
        <v>0</v>
      </c>
      <c r="U291">
        <f t="shared" ca="1" si="492"/>
        <v>0</v>
      </c>
      <c r="V291">
        <f t="shared" ca="1" si="492"/>
        <v>0</v>
      </c>
      <c r="W291">
        <f t="shared" ca="1" si="492"/>
        <v>0</v>
      </c>
      <c r="X291">
        <f t="shared" ca="1" si="492"/>
        <v>0</v>
      </c>
      <c r="Y291">
        <f t="shared" ca="1" si="492"/>
        <v>0</v>
      </c>
      <c r="Z291">
        <f t="shared" ca="1" si="492"/>
        <v>0</v>
      </c>
      <c r="AA291">
        <f t="shared" ca="1" si="492"/>
        <v>0</v>
      </c>
      <c r="AB291">
        <f t="shared" ca="1" si="492"/>
        <v>0</v>
      </c>
      <c r="AC291" s="246">
        <f t="shared" ref="AC291:AM299" ca="1" si="500">IF($AB291=1,INDIRECT($A$200&amp;"R"&amp;ROW()-200&amp;"C"&amp;COLUMN(),0),0)</f>
        <v>0</v>
      </c>
      <c r="AD291" s="246">
        <f t="shared" ca="1" si="500"/>
        <v>0</v>
      </c>
      <c r="AE291" s="246" t="str">
        <f t="shared" ca="1" si="464"/>
        <v/>
      </c>
      <c r="AF291" s="246">
        <f t="shared" ca="1" si="500"/>
        <v>0</v>
      </c>
      <c r="AG291" s="246">
        <f t="shared" ca="1" si="500"/>
        <v>0</v>
      </c>
      <c r="AH291" s="246">
        <f t="shared" ca="1" si="500"/>
        <v>0</v>
      </c>
      <c r="AI291" s="246">
        <f t="shared" ca="1" si="500"/>
        <v>0</v>
      </c>
      <c r="AJ291" s="246">
        <f t="shared" ca="1" si="500"/>
        <v>0</v>
      </c>
      <c r="AK291" s="246">
        <f t="shared" ca="1" si="500"/>
        <v>0</v>
      </c>
      <c r="AL291" s="246">
        <f t="shared" ca="1" si="500"/>
        <v>0</v>
      </c>
      <c r="AM291" s="246">
        <f t="shared" ca="1" si="500"/>
        <v>0</v>
      </c>
      <c r="AN291">
        <f t="shared" ca="1" si="497"/>
        <v>0</v>
      </c>
      <c r="AO291">
        <f t="shared" ca="1" si="497"/>
        <v>0</v>
      </c>
      <c r="AP291">
        <f t="shared" ca="1" si="497"/>
        <v>0</v>
      </c>
      <c r="AQ291">
        <f t="shared" ca="1" si="487"/>
        <v>0</v>
      </c>
      <c r="AR291">
        <f t="shared" ca="1" si="499"/>
        <v>0</v>
      </c>
      <c r="AS291">
        <f t="shared" ca="1" si="499"/>
        <v>0</v>
      </c>
      <c r="AT291">
        <f t="shared" ca="1" si="499"/>
        <v>0</v>
      </c>
      <c r="AU291">
        <f t="shared" ca="1" si="497"/>
        <v>0</v>
      </c>
      <c r="AV291">
        <f t="shared" ca="1" si="491"/>
        <v>0</v>
      </c>
      <c r="AW291">
        <f t="shared" ca="1" si="491"/>
        <v>0</v>
      </c>
      <c r="AX291">
        <f t="shared" ca="1" si="491"/>
        <v>0</v>
      </c>
    </row>
    <row r="292" spans="1:69" hidden="1" outlineLevel="1" x14ac:dyDescent="0.25">
      <c r="A292">
        <f t="shared" ca="1" si="498"/>
        <v>0</v>
      </c>
      <c r="B292">
        <f t="shared" ca="1" si="498"/>
        <v>0</v>
      </c>
      <c r="C292">
        <f t="shared" ca="1" si="498"/>
        <v>0</v>
      </c>
      <c r="D292">
        <f t="shared" ca="1" si="498"/>
        <v>0</v>
      </c>
      <c r="E292">
        <f t="shared" ca="1" si="498"/>
        <v>0</v>
      </c>
      <c r="F292">
        <f t="shared" ca="1" si="498"/>
        <v>0</v>
      </c>
      <c r="G292">
        <f t="shared" ca="1" si="498"/>
        <v>0</v>
      </c>
      <c r="H292">
        <f t="shared" ca="1" si="498"/>
        <v>0</v>
      </c>
      <c r="I292">
        <f t="shared" ca="1" si="498"/>
        <v>0</v>
      </c>
      <c r="J292">
        <f t="shared" ca="1" si="498"/>
        <v>0</v>
      </c>
      <c r="K292">
        <f t="shared" ca="1" si="498"/>
        <v>0</v>
      </c>
      <c r="L292">
        <f t="shared" ca="1" si="498"/>
        <v>0</v>
      </c>
      <c r="M292">
        <f t="shared" ca="1" si="467"/>
        <v>0</v>
      </c>
      <c r="N292">
        <f t="shared" ca="1" si="468"/>
        <v>0</v>
      </c>
      <c r="O292">
        <f t="shared" ca="1" si="469"/>
        <v>0</v>
      </c>
      <c r="P292">
        <f t="shared" ca="1" si="470"/>
        <v>0</v>
      </c>
      <c r="Q292">
        <f t="shared" ca="1" si="492"/>
        <v>0</v>
      </c>
      <c r="R292">
        <f t="shared" ca="1" si="492"/>
        <v>0</v>
      </c>
      <c r="S292">
        <f t="shared" ca="1" si="492"/>
        <v>0</v>
      </c>
      <c r="T292">
        <f t="shared" ca="1" si="492"/>
        <v>0</v>
      </c>
      <c r="U292">
        <f t="shared" ca="1" si="492"/>
        <v>0</v>
      </c>
      <c r="V292">
        <f t="shared" ca="1" si="492"/>
        <v>0</v>
      </c>
      <c r="W292">
        <f t="shared" ca="1" si="492"/>
        <v>0</v>
      </c>
      <c r="X292">
        <f t="shared" ca="1" si="492"/>
        <v>0</v>
      </c>
      <c r="Y292">
        <f t="shared" ca="1" si="492"/>
        <v>0</v>
      </c>
      <c r="Z292">
        <f t="shared" ca="1" si="492"/>
        <v>0</v>
      </c>
      <c r="AA292">
        <f t="shared" ca="1" si="492"/>
        <v>0</v>
      </c>
      <c r="AB292">
        <f t="shared" ca="1" si="492"/>
        <v>0</v>
      </c>
      <c r="AC292" s="246">
        <f t="shared" ca="1" si="500"/>
        <v>0</v>
      </c>
      <c r="AD292" s="246">
        <f t="shared" ca="1" si="500"/>
        <v>0</v>
      </c>
      <c r="AE292" s="246" t="str">
        <f t="shared" ca="1" si="464"/>
        <v/>
      </c>
      <c r="AF292" s="246">
        <f t="shared" ca="1" si="500"/>
        <v>0</v>
      </c>
      <c r="AG292" s="246">
        <f t="shared" ca="1" si="500"/>
        <v>0</v>
      </c>
      <c r="AH292" s="246">
        <f t="shared" ca="1" si="500"/>
        <v>0</v>
      </c>
      <c r="AI292" s="246">
        <f t="shared" ca="1" si="500"/>
        <v>0</v>
      </c>
      <c r="AJ292" s="246">
        <f t="shared" ca="1" si="500"/>
        <v>0</v>
      </c>
      <c r="AK292" s="246">
        <f t="shared" ca="1" si="500"/>
        <v>0</v>
      </c>
      <c r="AL292" s="246">
        <f t="shared" ca="1" si="500"/>
        <v>0</v>
      </c>
      <c r="AM292" s="246">
        <f t="shared" ca="1" si="500"/>
        <v>0</v>
      </c>
      <c r="AN292">
        <f t="shared" ca="1" si="497"/>
        <v>0</v>
      </c>
      <c r="AO292">
        <f t="shared" ca="1" si="497"/>
        <v>0</v>
      </c>
      <c r="AP292">
        <f t="shared" ca="1" si="497"/>
        <v>0</v>
      </c>
      <c r="AQ292">
        <f t="shared" ca="1" si="487"/>
        <v>0</v>
      </c>
      <c r="AR292">
        <f t="shared" ca="1" si="499"/>
        <v>0</v>
      </c>
      <c r="AS292">
        <f t="shared" ca="1" si="499"/>
        <v>0</v>
      </c>
      <c r="AT292">
        <f t="shared" ca="1" si="499"/>
        <v>0</v>
      </c>
      <c r="AU292">
        <f t="shared" ca="1" si="497"/>
        <v>0</v>
      </c>
      <c r="AV292">
        <f t="shared" ca="1" si="491"/>
        <v>0</v>
      </c>
      <c r="AW292">
        <f t="shared" ca="1" si="491"/>
        <v>0</v>
      </c>
      <c r="AX292">
        <f t="shared" ca="1" si="491"/>
        <v>0</v>
      </c>
    </row>
    <row r="293" spans="1:69" hidden="1" outlineLevel="1" x14ac:dyDescent="0.25">
      <c r="A293">
        <f t="shared" ca="1" si="498"/>
        <v>0</v>
      </c>
      <c r="B293">
        <f t="shared" ca="1" si="498"/>
        <v>0</v>
      </c>
      <c r="C293">
        <f t="shared" ca="1" si="498"/>
        <v>0</v>
      </c>
      <c r="D293">
        <f t="shared" ca="1" si="498"/>
        <v>0</v>
      </c>
      <c r="E293">
        <f t="shared" ca="1" si="498"/>
        <v>0</v>
      </c>
      <c r="F293">
        <f t="shared" ca="1" si="498"/>
        <v>0</v>
      </c>
      <c r="G293">
        <f t="shared" ca="1" si="498"/>
        <v>0</v>
      </c>
      <c r="H293">
        <f t="shared" ca="1" si="498"/>
        <v>0</v>
      </c>
      <c r="I293">
        <f t="shared" ca="1" si="498"/>
        <v>0</v>
      </c>
      <c r="J293">
        <f t="shared" ca="1" si="498"/>
        <v>0</v>
      </c>
      <c r="K293">
        <f t="shared" ca="1" si="498"/>
        <v>0</v>
      </c>
      <c r="L293">
        <f t="shared" ca="1" si="498"/>
        <v>0</v>
      </c>
      <c r="M293">
        <f t="shared" ca="1" si="467"/>
        <v>0</v>
      </c>
      <c r="N293">
        <f t="shared" ca="1" si="468"/>
        <v>0</v>
      </c>
      <c r="O293">
        <f t="shared" ca="1" si="469"/>
        <v>0</v>
      </c>
      <c r="P293">
        <f t="shared" ca="1" si="470"/>
        <v>0</v>
      </c>
      <c r="Q293">
        <f t="shared" ca="1" si="492"/>
        <v>0</v>
      </c>
      <c r="R293">
        <f t="shared" ca="1" si="492"/>
        <v>0</v>
      </c>
      <c r="S293">
        <f t="shared" ca="1" si="492"/>
        <v>0</v>
      </c>
      <c r="T293">
        <f t="shared" ca="1" si="492"/>
        <v>0</v>
      </c>
      <c r="U293">
        <f t="shared" ca="1" si="492"/>
        <v>0</v>
      </c>
      <c r="V293">
        <f t="shared" ca="1" si="492"/>
        <v>0</v>
      </c>
      <c r="W293">
        <f t="shared" ca="1" si="492"/>
        <v>0</v>
      </c>
      <c r="X293">
        <f t="shared" ca="1" si="492"/>
        <v>0</v>
      </c>
      <c r="Y293">
        <f t="shared" ca="1" si="492"/>
        <v>0</v>
      </c>
      <c r="Z293">
        <f t="shared" ca="1" si="492"/>
        <v>0</v>
      </c>
      <c r="AA293">
        <f t="shared" ca="1" si="492"/>
        <v>0</v>
      </c>
      <c r="AB293">
        <f t="shared" ca="1" si="492"/>
        <v>0</v>
      </c>
      <c r="AC293" s="246">
        <f t="shared" ca="1" si="500"/>
        <v>0</v>
      </c>
      <c r="AD293" s="246">
        <f t="shared" ca="1" si="500"/>
        <v>0</v>
      </c>
      <c r="AE293" s="246" t="str">
        <f t="shared" ca="1" si="464"/>
        <v/>
      </c>
      <c r="AF293" s="246">
        <f t="shared" ca="1" si="500"/>
        <v>0</v>
      </c>
      <c r="AG293" s="246">
        <f t="shared" ca="1" si="500"/>
        <v>0</v>
      </c>
      <c r="AH293" s="246">
        <f t="shared" ca="1" si="500"/>
        <v>0</v>
      </c>
      <c r="AI293" s="246">
        <f t="shared" ca="1" si="500"/>
        <v>0</v>
      </c>
      <c r="AJ293" s="246">
        <f t="shared" ca="1" si="500"/>
        <v>0</v>
      </c>
      <c r="AK293" s="246">
        <f t="shared" ca="1" si="500"/>
        <v>0</v>
      </c>
      <c r="AL293" s="246">
        <f t="shared" ca="1" si="500"/>
        <v>0</v>
      </c>
      <c r="AM293" s="246">
        <f t="shared" ca="1" si="500"/>
        <v>0</v>
      </c>
      <c r="AN293">
        <f t="shared" ca="1" si="497"/>
        <v>0</v>
      </c>
      <c r="AO293">
        <f t="shared" ca="1" si="497"/>
        <v>0</v>
      </c>
      <c r="AP293">
        <f t="shared" ca="1" si="497"/>
        <v>0</v>
      </c>
      <c r="AQ293">
        <f t="shared" ca="1" si="487"/>
        <v>0</v>
      </c>
      <c r="AR293">
        <f t="shared" ca="1" si="499"/>
        <v>0</v>
      </c>
      <c r="AS293">
        <f t="shared" ca="1" si="499"/>
        <v>0</v>
      </c>
      <c r="AT293">
        <f t="shared" ca="1" si="499"/>
        <v>0</v>
      </c>
      <c r="AU293">
        <f t="shared" ca="1" si="497"/>
        <v>0</v>
      </c>
      <c r="AV293">
        <f t="shared" ca="1" si="491"/>
        <v>0</v>
      </c>
      <c r="AW293">
        <f t="shared" ca="1" si="491"/>
        <v>0</v>
      </c>
      <c r="AX293">
        <f t="shared" ca="1" si="491"/>
        <v>0</v>
      </c>
    </row>
    <row r="294" spans="1:69" hidden="1" outlineLevel="1" x14ac:dyDescent="0.25">
      <c r="A294">
        <f t="shared" ca="1" si="498"/>
        <v>0</v>
      </c>
      <c r="B294">
        <f t="shared" ca="1" si="498"/>
        <v>0</v>
      </c>
      <c r="C294">
        <f t="shared" ca="1" si="498"/>
        <v>0</v>
      </c>
      <c r="D294">
        <f t="shared" ca="1" si="498"/>
        <v>0</v>
      </c>
      <c r="E294">
        <f t="shared" ca="1" si="498"/>
        <v>0</v>
      </c>
      <c r="F294">
        <f t="shared" ca="1" si="498"/>
        <v>0</v>
      </c>
      <c r="G294">
        <f t="shared" ca="1" si="498"/>
        <v>0</v>
      </c>
      <c r="H294">
        <f t="shared" ca="1" si="498"/>
        <v>0</v>
      </c>
      <c r="I294">
        <f t="shared" ca="1" si="498"/>
        <v>0</v>
      </c>
      <c r="J294">
        <f t="shared" ca="1" si="498"/>
        <v>0</v>
      </c>
      <c r="K294">
        <f t="shared" ca="1" si="498"/>
        <v>0</v>
      </c>
      <c r="L294">
        <f t="shared" ca="1" si="498"/>
        <v>0</v>
      </c>
      <c r="M294">
        <f t="shared" ca="1" si="467"/>
        <v>0</v>
      </c>
      <c r="N294">
        <f t="shared" ca="1" si="468"/>
        <v>0</v>
      </c>
      <c r="O294">
        <f t="shared" ca="1" si="469"/>
        <v>0</v>
      </c>
      <c r="P294">
        <f t="shared" ca="1" si="470"/>
        <v>0</v>
      </c>
      <c r="Q294">
        <f t="shared" ca="1" si="492"/>
        <v>0</v>
      </c>
      <c r="R294">
        <f t="shared" ca="1" si="492"/>
        <v>0</v>
      </c>
      <c r="S294">
        <f t="shared" ca="1" si="492"/>
        <v>0</v>
      </c>
      <c r="T294">
        <f t="shared" ca="1" si="492"/>
        <v>0</v>
      </c>
      <c r="U294">
        <f t="shared" ca="1" si="492"/>
        <v>0</v>
      </c>
      <c r="V294">
        <f t="shared" ca="1" si="492"/>
        <v>0</v>
      </c>
      <c r="W294">
        <f t="shared" ca="1" si="492"/>
        <v>0</v>
      </c>
      <c r="X294">
        <f t="shared" ca="1" si="492"/>
        <v>0</v>
      </c>
      <c r="Y294">
        <f t="shared" ca="1" si="492"/>
        <v>0</v>
      </c>
      <c r="Z294">
        <f t="shared" ca="1" si="492"/>
        <v>0</v>
      </c>
      <c r="AA294">
        <f t="shared" ca="1" si="492"/>
        <v>0</v>
      </c>
      <c r="AB294">
        <f t="shared" ca="1" si="492"/>
        <v>0</v>
      </c>
      <c r="AC294" s="246">
        <f t="shared" ca="1" si="500"/>
        <v>0</v>
      </c>
      <c r="AD294" s="246">
        <f t="shared" ca="1" si="500"/>
        <v>0</v>
      </c>
      <c r="AE294" s="246" t="str">
        <f t="shared" ca="1" si="464"/>
        <v/>
      </c>
      <c r="AF294" s="246">
        <f t="shared" ca="1" si="500"/>
        <v>0</v>
      </c>
      <c r="AG294" s="246">
        <f t="shared" ca="1" si="500"/>
        <v>0</v>
      </c>
      <c r="AH294" s="246">
        <f t="shared" ca="1" si="500"/>
        <v>0</v>
      </c>
      <c r="AI294" s="246">
        <f t="shared" ca="1" si="500"/>
        <v>0</v>
      </c>
      <c r="AJ294" s="246">
        <f t="shared" ca="1" si="500"/>
        <v>0</v>
      </c>
      <c r="AK294" s="246">
        <f t="shared" ca="1" si="500"/>
        <v>0</v>
      </c>
      <c r="AL294" s="246">
        <f t="shared" ca="1" si="500"/>
        <v>0</v>
      </c>
      <c r="AM294" s="246">
        <f t="shared" ca="1" si="500"/>
        <v>0</v>
      </c>
      <c r="AN294">
        <f t="shared" ca="1" si="497"/>
        <v>0</v>
      </c>
      <c r="AO294">
        <f t="shared" ca="1" si="497"/>
        <v>0</v>
      </c>
      <c r="AP294">
        <f t="shared" ca="1" si="497"/>
        <v>0</v>
      </c>
      <c r="AQ294">
        <f t="shared" ca="1" si="487"/>
        <v>0</v>
      </c>
      <c r="AR294">
        <f t="shared" ca="1" si="499"/>
        <v>0</v>
      </c>
      <c r="AS294">
        <f t="shared" ca="1" si="499"/>
        <v>0</v>
      </c>
      <c r="AT294">
        <f t="shared" ca="1" si="499"/>
        <v>0</v>
      </c>
      <c r="AU294">
        <f t="shared" ca="1" si="497"/>
        <v>0</v>
      </c>
      <c r="AV294">
        <f t="shared" ca="1" si="491"/>
        <v>0</v>
      </c>
      <c r="AW294">
        <f t="shared" ca="1" si="491"/>
        <v>0</v>
      </c>
      <c r="AX294">
        <f t="shared" ca="1" si="491"/>
        <v>0</v>
      </c>
    </row>
    <row r="295" spans="1:69" hidden="1" outlineLevel="1" x14ac:dyDescent="0.25">
      <c r="A295">
        <f t="shared" ca="1" si="498"/>
        <v>0</v>
      </c>
      <c r="B295">
        <f t="shared" ca="1" si="498"/>
        <v>0</v>
      </c>
      <c r="C295">
        <f t="shared" ca="1" si="498"/>
        <v>0</v>
      </c>
      <c r="D295">
        <f t="shared" ca="1" si="498"/>
        <v>0</v>
      </c>
      <c r="E295">
        <f t="shared" ca="1" si="498"/>
        <v>0</v>
      </c>
      <c r="F295">
        <f t="shared" ca="1" si="498"/>
        <v>0</v>
      </c>
      <c r="G295">
        <f t="shared" ca="1" si="498"/>
        <v>0</v>
      </c>
      <c r="H295">
        <f t="shared" ca="1" si="498"/>
        <v>0</v>
      </c>
      <c r="I295">
        <f t="shared" ca="1" si="498"/>
        <v>0</v>
      </c>
      <c r="J295">
        <f t="shared" ca="1" si="498"/>
        <v>0</v>
      </c>
      <c r="K295">
        <f t="shared" ca="1" si="498"/>
        <v>0</v>
      </c>
      <c r="L295">
        <f t="shared" ca="1" si="498"/>
        <v>0</v>
      </c>
      <c r="M295">
        <f t="shared" ca="1" si="467"/>
        <v>0</v>
      </c>
      <c r="N295">
        <f t="shared" ca="1" si="468"/>
        <v>0</v>
      </c>
      <c r="O295">
        <f t="shared" ca="1" si="469"/>
        <v>0</v>
      </c>
      <c r="P295">
        <f t="shared" ca="1" si="470"/>
        <v>0</v>
      </c>
      <c r="Q295">
        <f t="shared" ca="1" si="492"/>
        <v>0</v>
      </c>
      <c r="R295">
        <f t="shared" ca="1" si="492"/>
        <v>0</v>
      </c>
      <c r="S295">
        <f t="shared" ca="1" si="492"/>
        <v>0</v>
      </c>
      <c r="T295">
        <f t="shared" ca="1" si="492"/>
        <v>0</v>
      </c>
      <c r="U295">
        <f t="shared" ca="1" si="492"/>
        <v>0</v>
      </c>
      <c r="V295">
        <f t="shared" ca="1" si="492"/>
        <v>0</v>
      </c>
      <c r="W295">
        <f t="shared" ca="1" si="492"/>
        <v>0</v>
      </c>
      <c r="X295">
        <f t="shared" ca="1" si="492"/>
        <v>0</v>
      </c>
      <c r="Y295">
        <f t="shared" ca="1" si="492"/>
        <v>0</v>
      </c>
      <c r="Z295">
        <f t="shared" ca="1" si="492"/>
        <v>0</v>
      </c>
      <c r="AA295">
        <f t="shared" ca="1" si="492"/>
        <v>0</v>
      </c>
      <c r="AB295">
        <f t="shared" ca="1" si="492"/>
        <v>0</v>
      </c>
      <c r="AC295" s="246">
        <f t="shared" ca="1" si="500"/>
        <v>0</v>
      </c>
      <c r="AD295" s="246">
        <f t="shared" ca="1" si="500"/>
        <v>0</v>
      </c>
      <c r="AE295" s="246" t="str">
        <f t="shared" ca="1" si="464"/>
        <v/>
      </c>
      <c r="AF295" s="246">
        <f t="shared" ca="1" si="500"/>
        <v>0</v>
      </c>
      <c r="AG295" s="246">
        <f t="shared" ca="1" si="500"/>
        <v>0</v>
      </c>
      <c r="AH295" s="246">
        <f t="shared" ca="1" si="500"/>
        <v>0</v>
      </c>
      <c r="AI295" s="246">
        <f t="shared" ca="1" si="500"/>
        <v>0</v>
      </c>
      <c r="AJ295" s="246">
        <f t="shared" ca="1" si="500"/>
        <v>0</v>
      </c>
      <c r="AK295" s="246">
        <f t="shared" ca="1" si="500"/>
        <v>0</v>
      </c>
      <c r="AL295" s="246">
        <f t="shared" ca="1" si="500"/>
        <v>0</v>
      </c>
      <c r="AM295" s="246">
        <f t="shared" ca="1" si="500"/>
        <v>0</v>
      </c>
      <c r="AN295">
        <f t="shared" ca="1" si="497"/>
        <v>0</v>
      </c>
      <c r="AO295">
        <f t="shared" ca="1" si="497"/>
        <v>0</v>
      </c>
      <c r="AP295">
        <f t="shared" ca="1" si="497"/>
        <v>0</v>
      </c>
      <c r="AQ295">
        <f t="shared" ca="1" si="487"/>
        <v>0</v>
      </c>
      <c r="AR295">
        <f t="shared" ca="1" si="499"/>
        <v>0</v>
      </c>
      <c r="AS295">
        <f t="shared" ca="1" si="499"/>
        <v>0</v>
      </c>
      <c r="AT295">
        <f t="shared" ca="1" si="499"/>
        <v>0</v>
      </c>
      <c r="AU295">
        <f t="shared" ca="1" si="497"/>
        <v>0</v>
      </c>
      <c r="AV295">
        <f t="shared" ca="1" si="491"/>
        <v>0</v>
      </c>
      <c r="AW295">
        <f t="shared" ca="1" si="491"/>
        <v>0</v>
      </c>
      <c r="AX295">
        <f t="shared" ca="1" si="491"/>
        <v>0</v>
      </c>
    </row>
    <row r="296" spans="1:69" hidden="1" outlineLevel="1" x14ac:dyDescent="0.25">
      <c r="A296">
        <f t="shared" ca="1" si="498"/>
        <v>0</v>
      </c>
      <c r="B296">
        <f t="shared" ca="1" si="498"/>
        <v>0</v>
      </c>
      <c r="C296">
        <f t="shared" ca="1" si="498"/>
        <v>0</v>
      </c>
      <c r="D296">
        <f t="shared" ca="1" si="498"/>
        <v>0</v>
      </c>
      <c r="E296">
        <f t="shared" ca="1" si="498"/>
        <v>0</v>
      </c>
      <c r="F296">
        <f t="shared" ca="1" si="498"/>
        <v>0</v>
      </c>
      <c r="G296">
        <f t="shared" ca="1" si="498"/>
        <v>0</v>
      </c>
      <c r="H296">
        <f t="shared" ca="1" si="498"/>
        <v>0</v>
      </c>
      <c r="I296">
        <f t="shared" ca="1" si="498"/>
        <v>0</v>
      </c>
      <c r="J296">
        <f t="shared" ca="1" si="498"/>
        <v>0</v>
      </c>
      <c r="K296">
        <f t="shared" ca="1" si="498"/>
        <v>0</v>
      </c>
      <c r="L296">
        <f t="shared" ca="1" si="498"/>
        <v>0</v>
      </c>
      <c r="M296">
        <f t="shared" ca="1" si="467"/>
        <v>0</v>
      </c>
      <c r="N296">
        <f t="shared" ca="1" si="468"/>
        <v>0</v>
      </c>
      <c r="O296">
        <f t="shared" ca="1" si="469"/>
        <v>0</v>
      </c>
      <c r="P296">
        <f t="shared" ca="1" si="470"/>
        <v>0</v>
      </c>
      <c r="Q296">
        <f t="shared" ca="1" si="492"/>
        <v>0</v>
      </c>
      <c r="R296">
        <f t="shared" ca="1" si="492"/>
        <v>0</v>
      </c>
      <c r="S296">
        <f t="shared" ca="1" si="492"/>
        <v>0</v>
      </c>
      <c r="T296">
        <f t="shared" ca="1" si="492"/>
        <v>0</v>
      </c>
      <c r="U296">
        <f t="shared" ca="1" si="492"/>
        <v>0</v>
      </c>
      <c r="V296">
        <f t="shared" ca="1" si="492"/>
        <v>0</v>
      </c>
      <c r="W296">
        <f t="shared" ca="1" si="492"/>
        <v>0</v>
      </c>
      <c r="X296">
        <f t="shared" ca="1" si="492"/>
        <v>0</v>
      </c>
      <c r="Y296">
        <f t="shared" ca="1" si="492"/>
        <v>0</v>
      </c>
      <c r="Z296">
        <f t="shared" ca="1" si="492"/>
        <v>0</v>
      </c>
      <c r="AA296">
        <f t="shared" ca="1" si="492"/>
        <v>0</v>
      </c>
      <c r="AB296">
        <f t="shared" ca="1" si="492"/>
        <v>0</v>
      </c>
      <c r="AC296" s="246">
        <f t="shared" ca="1" si="500"/>
        <v>0</v>
      </c>
      <c r="AD296" s="246">
        <f t="shared" ca="1" si="500"/>
        <v>0</v>
      </c>
      <c r="AE296" s="246" t="str">
        <f t="shared" ca="1" si="464"/>
        <v/>
      </c>
      <c r="AF296" s="246">
        <f t="shared" ca="1" si="500"/>
        <v>0</v>
      </c>
      <c r="AG296" s="246">
        <f t="shared" ca="1" si="500"/>
        <v>0</v>
      </c>
      <c r="AH296" s="246">
        <f t="shared" ca="1" si="500"/>
        <v>0</v>
      </c>
      <c r="AI296" s="246">
        <f t="shared" ca="1" si="500"/>
        <v>0</v>
      </c>
      <c r="AJ296" s="246">
        <f t="shared" ca="1" si="500"/>
        <v>0</v>
      </c>
      <c r="AK296" s="246">
        <f t="shared" ca="1" si="500"/>
        <v>0</v>
      </c>
      <c r="AL296" s="246">
        <f t="shared" ca="1" si="500"/>
        <v>0</v>
      </c>
      <c r="AM296" s="246">
        <f t="shared" ca="1" si="500"/>
        <v>0</v>
      </c>
      <c r="AN296">
        <f t="shared" ca="1" si="497"/>
        <v>0</v>
      </c>
      <c r="AO296">
        <f t="shared" ca="1" si="497"/>
        <v>0</v>
      </c>
      <c r="AP296">
        <f t="shared" ca="1" si="497"/>
        <v>0</v>
      </c>
      <c r="AQ296">
        <f t="shared" ca="1" si="487"/>
        <v>0</v>
      </c>
      <c r="AR296">
        <f t="shared" ca="1" si="499"/>
        <v>0</v>
      </c>
      <c r="AS296">
        <f t="shared" ca="1" si="499"/>
        <v>0</v>
      </c>
      <c r="AT296">
        <f t="shared" ca="1" si="499"/>
        <v>0</v>
      </c>
      <c r="AU296">
        <f t="shared" ca="1" si="497"/>
        <v>0</v>
      </c>
      <c r="AV296">
        <f t="shared" ca="1" si="491"/>
        <v>0</v>
      </c>
      <c r="AW296">
        <f t="shared" ca="1" si="491"/>
        <v>0</v>
      </c>
      <c r="AX296">
        <f t="shared" ca="1" si="491"/>
        <v>0</v>
      </c>
    </row>
    <row r="297" spans="1:69" hidden="1" outlineLevel="1" x14ac:dyDescent="0.25">
      <c r="A297">
        <f t="shared" ca="1" si="498"/>
        <v>0</v>
      </c>
      <c r="B297">
        <f t="shared" ca="1" si="498"/>
        <v>0</v>
      </c>
      <c r="C297">
        <f t="shared" ca="1" si="498"/>
        <v>0</v>
      </c>
      <c r="D297">
        <f t="shared" ca="1" si="498"/>
        <v>0</v>
      </c>
      <c r="E297">
        <f t="shared" ca="1" si="498"/>
        <v>0</v>
      </c>
      <c r="F297">
        <f t="shared" ca="1" si="498"/>
        <v>0</v>
      </c>
      <c r="G297">
        <f t="shared" ca="1" si="498"/>
        <v>0</v>
      </c>
      <c r="H297">
        <f t="shared" ca="1" si="498"/>
        <v>0</v>
      </c>
      <c r="I297">
        <f t="shared" ca="1" si="498"/>
        <v>0</v>
      </c>
      <c r="J297">
        <f t="shared" ca="1" si="498"/>
        <v>0</v>
      </c>
      <c r="K297">
        <f t="shared" ca="1" si="498"/>
        <v>0</v>
      </c>
      <c r="L297">
        <f t="shared" ca="1" si="498"/>
        <v>0</v>
      </c>
      <c r="M297">
        <f t="shared" ca="1" si="467"/>
        <v>0</v>
      </c>
      <c r="N297">
        <f t="shared" ca="1" si="468"/>
        <v>0</v>
      </c>
      <c r="O297">
        <f t="shared" ca="1" si="469"/>
        <v>0</v>
      </c>
      <c r="P297">
        <f t="shared" ca="1" si="470"/>
        <v>0</v>
      </c>
      <c r="Q297">
        <f t="shared" ca="1" si="492"/>
        <v>0</v>
      </c>
      <c r="R297">
        <f t="shared" ca="1" si="492"/>
        <v>0</v>
      </c>
      <c r="S297">
        <f t="shared" ca="1" si="492"/>
        <v>0</v>
      </c>
      <c r="T297">
        <f t="shared" ca="1" si="492"/>
        <v>0</v>
      </c>
      <c r="U297">
        <f t="shared" ca="1" si="492"/>
        <v>0</v>
      </c>
      <c r="V297">
        <f t="shared" ca="1" si="492"/>
        <v>0</v>
      </c>
      <c r="W297">
        <f t="shared" ca="1" si="492"/>
        <v>0</v>
      </c>
      <c r="X297">
        <f t="shared" ca="1" si="492"/>
        <v>0</v>
      </c>
      <c r="Y297">
        <f t="shared" ca="1" si="492"/>
        <v>0</v>
      </c>
      <c r="Z297">
        <f t="shared" ca="1" si="492"/>
        <v>0</v>
      </c>
      <c r="AA297">
        <f t="shared" ca="1" si="492"/>
        <v>0</v>
      </c>
      <c r="AB297">
        <f t="shared" ca="1" si="492"/>
        <v>0</v>
      </c>
      <c r="AC297" s="246">
        <f t="shared" ca="1" si="500"/>
        <v>0</v>
      </c>
      <c r="AD297" s="246">
        <f t="shared" ca="1" si="500"/>
        <v>0</v>
      </c>
      <c r="AE297" s="246" t="str">
        <f t="shared" ca="1" si="464"/>
        <v/>
      </c>
      <c r="AF297" s="246">
        <f t="shared" ca="1" si="500"/>
        <v>0</v>
      </c>
      <c r="AG297" s="246">
        <f t="shared" ca="1" si="500"/>
        <v>0</v>
      </c>
      <c r="AH297" s="246">
        <f t="shared" ca="1" si="500"/>
        <v>0</v>
      </c>
      <c r="AI297" s="246">
        <f t="shared" ca="1" si="500"/>
        <v>0</v>
      </c>
      <c r="AJ297" s="246">
        <f t="shared" ca="1" si="500"/>
        <v>0</v>
      </c>
      <c r="AK297" s="246">
        <f t="shared" ca="1" si="500"/>
        <v>0</v>
      </c>
      <c r="AL297" s="246">
        <f t="shared" ca="1" si="500"/>
        <v>0</v>
      </c>
      <c r="AM297" s="246">
        <f t="shared" ca="1" si="500"/>
        <v>0</v>
      </c>
      <c r="AN297">
        <f t="shared" ca="1" si="497"/>
        <v>0</v>
      </c>
      <c r="AO297">
        <f t="shared" ca="1" si="497"/>
        <v>0</v>
      </c>
      <c r="AP297">
        <f t="shared" ca="1" si="497"/>
        <v>0</v>
      </c>
      <c r="AQ297">
        <f t="shared" ca="1" si="487"/>
        <v>0</v>
      </c>
      <c r="AR297">
        <f t="shared" ca="1" si="499"/>
        <v>0</v>
      </c>
      <c r="AS297">
        <f t="shared" ca="1" si="499"/>
        <v>0</v>
      </c>
      <c r="AT297">
        <f t="shared" ca="1" si="499"/>
        <v>0</v>
      </c>
      <c r="AU297">
        <f t="shared" ca="1" si="497"/>
        <v>0</v>
      </c>
      <c r="AV297">
        <f t="shared" ca="1" si="491"/>
        <v>0</v>
      </c>
      <c r="AW297">
        <f t="shared" ca="1" si="491"/>
        <v>0</v>
      </c>
      <c r="AX297">
        <f t="shared" ca="1" si="491"/>
        <v>0</v>
      </c>
    </row>
    <row r="298" spans="1:69" hidden="1" outlineLevel="1" x14ac:dyDescent="0.25">
      <c r="A298">
        <f t="shared" ca="1" si="498"/>
        <v>0</v>
      </c>
      <c r="B298">
        <f t="shared" ca="1" si="498"/>
        <v>0</v>
      </c>
      <c r="C298">
        <f t="shared" ca="1" si="498"/>
        <v>0</v>
      </c>
      <c r="D298">
        <f t="shared" ca="1" si="498"/>
        <v>0</v>
      </c>
      <c r="E298">
        <f t="shared" ca="1" si="498"/>
        <v>0</v>
      </c>
      <c r="F298">
        <f t="shared" ca="1" si="498"/>
        <v>0</v>
      </c>
      <c r="G298">
        <f t="shared" ca="1" si="498"/>
        <v>0</v>
      </c>
      <c r="H298">
        <f t="shared" ca="1" si="498"/>
        <v>0</v>
      </c>
      <c r="I298">
        <f t="shared" ca="1" si="498"/>
        <v>0</v>
      </c>
      <c r="J298">
        <f t="shared" ca="1" si="498"/>
        <v>0</v>
      </c>
      <c r="K298">
        <f t="shared" ca="1" si="498"/>
        <v>0</v>
      </c>
      <c r="L298">
        <f t="shared" ca="1" si="498"/>
        <v>0</v>
      </c>
      <c r="M298">
        <f t="shared" ca="1" si="467"/>
        <v>0</v>
      </c>
      <c r="N298">
        <f t="shared" ca="1" si="468"/>
        <v>0</v>
      </c>
      <c r="O298">
        <f t="shared" ca="1" si="469"/>
        <v>0</v>
      </c>
      <c r="P298">
        <f t="shared" ca="1" si="470"/>
        <v>0</v>
      </c>
      <c r="Q298">
        <f t="shared" ca="1" si="492"/>
        <v>0</v>
      </c>
      <c r="R298">
        <f t="shared" ca="1" si="492"/>
        <v>0</v>
      </c>
      <c r="S298">
        <f t="shared" ca="1" si="492"/>
        <v>0</v>
      </c>
      <c r="T298">
        <f t="shared" ca="1" si="492"/>
        <v>0</v>
      </c>
      <c r="U298">
        <f t="shared" ca="1" si="492"/>
        <v>0</v>
      </c>
      <c r="V298">
        <f t="shared" ca="1" si="492"/>
        <v>0</v>
      </c>
      <c r="W298">
        <f t="shared" ca="1" si="492"/>
        <v>0</v>
      </c>
      <c r="X298">
        <f t="shared" ca="1" si="492"/>
        <v>0</v>
      </c>
      <c r="Y298">
        <f t="shared" ca="1" si="492"/>
        <v>0</v>
      </c>
      <c r="Z298">
        <f t="shared" ca="1" si="492"/>
        <v>0</v>
      </c>
      <c r="AA298">
        <f t="shared" ca="1" si="492"/>
        <v>0</v>
      </c>
      <c r="AB298">
        <f t="shared" ca="1" si="492"/>
        <v>0</v>
      </c>
      <c r="AC298" s="246">
        <f t="shared" ca="1" si="500"/>
        <v>0</v>
      </c>
      <c r="AD298" s="246">
        <f t="shared" ca="1" si="500"/>
        <v>0</v>
      </c>
      <c r="AE298" s="246" t="str">
        <f t="shared" ca="1" si="464"/>
        <v/>
      </c>
      <c r="AF298" s="246">
        <f t="shared" ca="1" si="500"/>
        <v>0</v>
      </c>
      <c r="AG298" s="246">
        <f t="shared" ca="1" si="500"/>
        <v>0</v>
      </c>
      <c r="AH298" s="246">
        <f t="shared" ca="1" si="500"/>
        <v>0</v>
      </c>
      <c r="AI298" s="246">
        <f t="shared" ca="1" si="500"/>
        <v>0</v>
      </c>
      <c r="AJ298" s="246">
        <f t="shared" ca="1" si="500"/>
        <v>0</v>
      </c>
      <c r="AK298" s="246">
        <f t="shared" ca="1" si="500"/>
        <v>0</v>
      </c>
      <c r="AL298" s="246">
        <f t="shared" ca="1" si="500"/>
        <v>0</v>
      </c>
      <c r="AM298" s="246">
        <f t="shared" ca="1" si="500"/>
        <v>0</v>
      </c>
      <c r="AN298">
        <f t="shared" ca="1" si="497"/>
        <v>0</v>
      </c>
      <c r="AO298">
        <f t="shared" ca="1" si="497"/>
        <v>0</v>
      </c>
      <c r="AP298">
        <f t="shared" ca="1" si="497"/>
        <v>0</v>
      </c>
      <c r="AQ298">
        <f t="shared" ca="1" si="487"/>
        <v>0</v>
      </c>
      <c r="AR298">
        <f t="shared" ca="1" si="499"/>
        <v>0</v>
      </c>
      <c r="AS298">
        <f t="shared" ca="1" si="499"/>
        <v>0</v>
      </c>
      <c r="AT298">
        <f t="shared" ca="1" si="499"/>
        <v>0</v>
      </c>
      <c r="AU298">
        <f t="shared" ca="1" si="497"/>
        <v>0</v>
      </c>
      <c r="AV298">
        <f t="shared" ca="1" si="491"/>
        <v>0</v>
      </c>
      <c r="AW298">
        <f t="shared" ca="1" si="491"/>
        <v>0</v>
      </c>
      <c r="AX298">
        <f t="shared" ca="1" si="491"/>
        <v>0</v>
      </c>
    </row>
    <row r="299" spans="1:69" hidden="1" outlineLevel="1" x14ac:dyDescent="0.25">
      <c r="A299">
        <f t="shared" ca="1" si="498"/>
        <v>0</v>
      </c>
      <c r="B299">
        <f t="shared" ca="1" si="498"/>
        <v>0</v>
      </c>
      <c r="C299">
        <f t="shared" ca="1" si="498"/>
        <v>0</v>
      </c>
      <c r="D299">
        <f t="shared" ca="1" si="498"/>
        <v>0</v>
      </c>
      <c r="E299">
        <f t="shared" ca="1" si="498"/>
        <v>0</v>
      </c>
      <c r="F299">
        <f t="shared" ca="1" si="498"/>
        <v>0</v>
      </c>
      <c r="G299">
        <f t="shared" ca="1" si="498"/>
        <v>0</v>
      </c>
      <c r="H299">
        <f t="shared" ca="1" si="498"/>
        <v>0</v>
      </c>
      <c r="I299">
        <f t="shared" ca="1" si="498"/>
        <v>0</v>
      </c>
      <c r="J299">
        <f t="shared" ca="1" si="498"/>
        <v>0</v>
      </c>
      <c r="K299">
        <f t="shared" ca="1" si="498"/>
        <v>0</v>
      </c>
      <c r="L299">
        <f t="shared" ca="1" si="498"/>
        <v>0</v>
      </c>
      <c r="M299">
        <f t="shared" ca="1" si="467"/>
        <v>0</v>
      </c>
      <c r="N299">
        <f t="shared" ca="1" si="468"/>
        <v>0</v>
      </c>
      <c r="O299">
        <f t="shared" ca="1" si="469"/>
        <v>0</v>
      </c>
      <c r="P299">
        <f t="shared" ca="1" si="470"/>
        <v>0</v>
      </c>
      <c r="Q299">
        <f t="shared" ca="1" si="492"/>
        <v>0</v>
      </c>
      <c r="R299">
        <f t="shared" ca="1" si="492"/>
        <v>0</v>
      </c>
      <c r="S299">
        <f t="shared" ca="1" si="492"/>
        <v>0</v>
      </c>
      <c r="T299">
        <f t="shared" ca="1" si="492"/>
        <v>0</v>
      </c>
      <c r="U299">
        <f t="shared" ca="1" si="492"/>
        <v>0</v>
      </c>
      <c r="V299">
        <f t="shared" ca="1" si="492"/>
        <v>0</v>
      </c>
      <c r="W299">
        <f t="shared" ca="1" si="492"/>
        <v>0</v>
      </c>
      <c r="X299">
        <f t="shared" ca="1" si="492"/>
        <v>0</v>
      </c>
      <c r="Y299">
        <f t="shared" ca="1" si="492"/>
        <v>0</v>
      </c>
      <c r="Z299">
        <f t="shared" ca="1" si="492"/>
        <v>0</v>
      </c>
      <c r="AA299">
        <f t="shared" ca="1" si="492"/>
        <v>0</v>
      </c>
      <c r="AB299">
        <f t="shared" ca="1" si="492"/>
        <v>0</v>
      </c>
      <c r="AC299" s="246">
        <f t="shared" ca="1" si="500"/>
        <v>0</v>
      </c>
      <c r="AD299" s="246">
        <f t="shared" ca="1" si="500"/>
        <v>0</v>
      </c>
      <c r="AE299" s="246" t="str">
        <f t="shared" ca="1" si="464"/>
        <v/>
      </c>
      <c r="AF299" s="246">
        <f t="shared" ca="1" si="500"/>
        <v>0</v>
      </c>
      <c r="AG299" s="246">
        <f t="shared" ca="1" si="500"/>
        <v>0</v>
      </c>
      <c r="AH299" s="246">
        <f t="shared" ca="1" si="500"/>
        <v>0</v>
      </c>
      <c r="AI299" s="246">
        <f t="shared" ca="1" si="500"/>
        <v>0</v>
      </c>
      <c r="AJ299" s="246">
        <f t="shared" ca="1" si="500"/>
        <v>0</v>
      </c>
      <c r="AK299" s="246">
        <f t="shared" ca="1" si="500"/>
        <v>0</v>
      </c>
      <c r="AL299" s="246">
        <f t="shared" ca="1" si="500"/>
        <v>0</v>
      </c>
      <c r="AM299" s="246">
        <f t="shared" ca="1" si="500"/>
        <v>0</v>
      </c>
      <c r="AN299">
        <f t="shared" ca="1" si="497"/>
        <v>0</v>
      </c>
      <c r="AO299">
        <f t="shared" ca="1" si="497"/>
        <v>0</v>
      </c>
      <c r="AP299">
        <f t="shared" ca="1" si="497"/>
        <v>0</v>
      </c>
      <c r="AQ299">
        <f t="shared" ca="1" si="487"/>
        <v>0</v>
      </c>
      <c r="AR299">
        <f t="shared" ca="1" si="499"/>
        <v>0</v>
      </c>
      <c r="AS299">
        <f t="shared" ca="1" si="499"/>
        <v>0</v>
      </c>
      <c r="AT299">
        <f t="shared" ca="1" si="499"/>
        <v>0</v>
      </c>
      <c r="AU299">
        <f t="shared" ca="1" si="497"/>
        <v>0</v>
      </c>
      <c r="AV299">
        <f t="shared" ca="1" si="491"/>
        <v>0</v>
      </c>
      <c r="AW299">
        <f t="shared" ca="1" si="491"/>
        <v>0</v>
      </c>
      <c r="AX299">
        <f t="shared" ca="1" si="491"/>
        <v>0</v>
      </c>
    </row>
    <row r="300" spans="1:69" hidden="1" outlineLevel="1" x14ac:dyDescent="0.25"/>
    <row r="301" spans="1:69" hidden="1" outlineLevel="1" x14ac:dyDescent="0.25"/>
    <row r="302" spans="1:69" hidden="1" outlineLevel="1" x14ac:dyDescent="0.25"/>
    <row r="303" spans="1:69" hidden="1" outlineLevel="1" x14ac:dyDescent="0.25"/>
    <row r="304" spans="1:69" hidden="1" outlineLevel="1" x14ac:dyDescent="0.25"/>
    <row r="305" hidden="1" outlineLevel="1" x14ac:dyDescent="0.25"/>
    <row r="306" hidden="1" outlineLevel="1" x14ac:dyDescent="0.25"/>
    <row r="307" hidden="1" outlineLevel="1" x14ac:dyDescent="0.25"/>
    <row r="308" hidden="1" outlineLevel="1" x14ac:dyDescent="0.25"/>
    <row r="309" hidden="1" outlineLevel="1" x14ac:dyDescent="0.25"/>
    <row r="310" hidden="1" outlineLevel="1" x14ac:dyDescent="0.25"/>
    <row r="311" hidden="1" outlineLevel="1" x14ac:dyDescent="0.25"/>
    <row r="312" hidden="1" outlineLevel="1" x14ac:dyDescent="0.25"/>
    <row r="313" hidden="1" outlineLevel="1" x14ac:dyDescent="0.25"/>
    <row r="314" hidden="1" outlineLevel="1" x14ac:dyDescent="0.25"/>
    <row r="315" hidden="1" outlineLevel="1" x14ac:dyDescent="0.25"/>
    <row r="316" hidden="1" outlineLevel="1" x14ac:dyDescent="0.25"/>
    <row r="317" hidden="1" outlineLevel="1" x14ac:dyDescent="0.25"/>
    <row r="318" hidden="1" outlineLevel="1" x14ac:dyDescent="0.25"/>
    <row r="319" hidden="1" outlineLevel="1" x14ac:dyDescent="0.25"/>
    <row r="320" hidden="1" outlineLevel="1" x14ac:dyDescent="0.25"/>
    <row r="321" hidden="1" outlineLevel="1" x14ac:dyDescent="0.25"/>
    <row r="322" hidden="1" outlineLevel="1" x14ac:dyDescent="0.25"/>
    <row r="323" hidden="1" outlineLevel="1" x14ac:dyDescent="0.25"/>
    <row r="324" hidden="1" outlineLevel="1" x14ac:dyDescent="0.25"/>
    <row r="325" hidden="1" outlineLevel="1" x14ac:dyDescent="0.25"/>
    <row r="326" hidden="1" outlineLevel="1" x14ac:dyDescent="0.25"/>
    <row r="327" hidden="1" outlineLevel="1" x14ac:dyDescent="0.25"/>
    <row r="328" hidden="1" outlineLevel="1" x14ac:dyDescent="0.25"/>
    <row r="329" hidden="1" outlineLevel="1" x14ac:dyDescent="0.25"/>
    <row r="330" hidden="1" outlineLevel="1" x14ac:dyDescent="0.25"/>
    <row r="331" hidden="1" outlineLevel="1" x14ac:dyDescent="0.25"/>
    <row r="332" hidden="1" outlineLevel="1" x14ac:dyDescent="0.25"/>
    <row r="333" hidden="1" outlineLevel="1" x14ac:dyDescent="0.25"/>
    <row r="334" hidden="1" outlineLevel="1" x14ac:dyDescent="0.25"/>
    <row r="335" hidden="1" outlineLevel="1" x14ac:dyDescent="0.25"/>
    <row r="336" hidden="1" outlineLevel="1" x14ac:dyDescent="0.25"/>
    <row r="337" hidden="1" outlineLevel="1" x14ac:dyDescent="0.25"/>
    <row r="338" hidden="1" outlineLevel="1" x14ac:dyDescent="0.25"/>
    <row r="339" hidden="1" outlineLevel="1" x14ac:dyDescent="0.25"/>
    <row r="340" hidden="1" outlineLevel="1" x14ac:dyDescent="0.25"/>
    <row r="341" hidden="1" outlineLevel="1" x14ac:dyDescent="0.25"/>
    <row r="342" hidden="1" outlineLevel="1" x14ac:dyDescent="0.25"/>
    <row r="343" hidden="1" outlineLevel="1" x14ac:dyDescent="0.25"/>
    <row r="344" hidden="1" outlineLevel="1" x14ac:dyDescent="0.25"/>
    <row r="345" hidden="1" outlineLevel="1" x14ac:dyDescent="0.25"/>
    <row r="346" hidden="1" outlineLevel="1" x14ac:dyDescent="0.25"/>
    <row r="347" hidden="1" outlineLevel="1" x14ac:dyDescent="0.25"/>
    <row r="348" hidden="1" outlineLevel="1" x14ac:dyDescent="0.25"/>
    <row r="349" hidden="1" outlineLevel="1" x14ac:dyDescent="0.25"/>
    <row r="350" hidden="1" outlineLevel="1" x14ac:dyDescent="0.25"/>
    <row r="351" hidden="1" outlineLevel="1" x14ac:dyDescent="0.25"/>
    <row r="352" hidden="1" outlineLevel="1" x14ac:dyDescent="0.25"/>
    <row r="353" hidden="1" outlineLevel="1" x14ac:dyDescent="0.25"/>
    <row r="354" hidden="1" outlineLevel="1" x14ac:dyDescent="0.25"/>
    <row r="355" hidden="1" outlineLevel="1" x14ac:dyDescent="0.25"/>
    <row r="356" hidden="1" outlineLevel="1" x14ac:dyDescent="0.25"/>
    <row r="357" hidden="1" outlineLevel="1" x14ac:dyDescent="0.25"/>
    <row r="358" hidden="1" outlineLevel="1" x14ac:dyDescent="0.25"/>
    <row r="359" hidden="1" outlineLevel="1" x14ac:dyDescent="0.25"/>
    <row r="360" hidden="1" outlineLevel="1" x14ac:dyDescent="0.25"/>
    <row r="361" hidden="1" outlineLevel="1" x14ac:dyDescent="0.25"/>
    <row r="362" hidden="1" outlineLevel="1" x14ac:dyDescent="0.25"/>
    <row r="363" hidden="1" outlineLevel="1" x14ac:dyDescent="0.25"/>
    <row r="364" hidden="1" outlineLevel="1" x14ac:dyDescent="0.25"/>
    <row r="365" hidden="1" outlineLevel="1" x14ac:dyDescent="0.25"/>
    <row r="366" hidden="1" outlineLevel="1" x14ac:dyDescent="0.25"/>
    <row r="367" hidden="1" outlineLevel="1" x14ac:dyDescent="0.25"/>
    <row r="368" hidden="1" outlineLevel="1" x14ac:dyDescent="0.25"/>
    <row r="369" hidden="1" outlineLevel="1" x14ac:dyDescent="0.25"/>
    <row r="370" hidden="1" outlineLevel="1" x14ac:dyDescent="0.25"/>
    <row r="371" hidden="1" outlineLevel="1" x14ac:dyDescent="0.25"/>
    <row r="372" hidden="1" outlineLevel="1" x14ac:dyDescent="0.25"/>
    <row r="373" hidden="1" outlineLevel="1" x14ac:dyDescent="0.25"/>
    <row r="374" hidden="1" outlineLevel="1" x14ac:dyDescent="0.25"/>
    <row r="375" hidden="1" outlineLevel="1" x14ac:dyDescent="0.25"/>
    <row r="376" hidden="1" outlineLevel="1" x14ac:dyDescent="0.25"/>
    <row r="377" hidden="1" outlineLevel="1" x14ac:dyDescent="0.25"/>
    <row r="378" hidden="1" outlineLevel="1" x14ac:dyDescent="0.25"/>
    <row r="379" hidden="1" outlineLevel="1" x14ac:dyDescent="0.25"/>
    <row r="380" hidden="1" outlineLevel="1" x14ac:dyDescent="0.25"/>
    <row r="381" hidden="1" outlineLevel="1" x14ac:dyDescent="0.25"/>
    <row r="382" hidden="1" outlineLevel="1" x14ac:dyDescent="0.25"/>
    <row r="383" hidden="1" outlineLevel="1" x14ac:dyDescent="0.25"/>
    <row r="384" hidden="1" outlineLevel="1" x14ac:dyDescent="0.25"/>
    <row r="385" hidden="1" outlineLevel="1" x14ac:dyDescent="0.25"/>
    <row r="386" hidden="1" outlineLevel="1" x14ac:dyDescent="0.25"/>
    <row r="387" hidden="1" outlineLevel="1" x14ac:dyDescent="0.25"/>
    <row r="388" hidden="1" outlineLevel="1" x14ac:dyDescent="0.25"/>
    <row r="389" hidden="1" outlineLevel="1" x14ac:dyDescent="0.25"/>
    <row r="390" hidden="1" outlineLevel="1" x14ac:dyDescent="0.25"/>
    <row r="391" hidden="1" outlineLevel="1" x14ac:dyDescent="0.25"/>
    <row r="392" hidden="1" outlineLevel="1" x14ac:dyDescent="0.25"/>
    <row r="393" hidden="1" outlineLevel="1" x14ac:dyDescent="0.25"/>
    <row r="394" hidden="1" outlineLevel="1" x14ac:dyDescent="0.25"/>
    <row r="395" hidden="1" outlineLevel="1" x14ac:dyDescent="0.25"/>
    <row r="396" hidden="1" outlineLevel="1" x14ac:dyDescent="0.25"/>
    <row r="397" hidden="1" outlineLevel="1" x14ac:dyDescent="0.25"/>
    <row r="398" hidden="1" outlineLevel="1" x14ac:dyDescent="0.25"/>
    <row r="399" hidden="1" outlineLevel="1" x14ac:dyDescent="0.25"/>
    <row r="400" hidden="1" outlineLevel="1" x14ac:dyDescent="0.25"/>
    <row r="401" hidden="1" outlineLevel="1" x14ac:dyDescent="0.25"/>
    <row r="402" hidden="1" outlineLevel="1" x14ac:dyDescent="0.25"/>
    <row r="403" hidden="1" outlineLevel="1" x14ac:dyDescent="0.25"/>
    <row r="404" hidden="1" outlineLevel="1" x14ac:dyDescent="0.25"/>
    <row r="405" hidden="1" outlineLevel="1" x14ac:dyDescent="0.25"/>
    <row r="406" hidden="1" outlineLevel="1" x14ac:dyDescent="0.25"/>
    <row r="407" hidden="1" outlineLevel="1" x14ac:dyDescent="0.25"/>
    <row r="408" hidden="1" outlineLevel="1" x14ac:dyDescent="0.25"/>
    <row r="409" hidden="1" outlineLevel="1" x14ac:dyDescent="0.25"/>
    <row r="410" hidden="1" outlineLevel="1" x14ac:dyDescent="0.25"/>
    <row r="411" hidden="1" outlineLevel="1" x14ac:dyDescent="0.25"/>
    <row r="412" hidden="1" outlineLevel="1" x14ac:dyDescent="0.25"/>
    <row r="413" hidden="1" outlineLevel="1" x14ac:dyDescent="0.25"/>
    <row r="414" hidden="1" outlineLevel="1" x14ac:dyDescent="0.25"/>
    <row r="415" hidden="1" outlineLevel="1" x14ac:dyDescent="0.25"/>
    <row r="416" hidden="1" outlineLevel="1" x14ac:dyDescent="0.25"/>
    <row r="417" hidden="1" outlineLevel="1" x14ac:dyDescent="0.25"/>
    <row r="418" hidden="1" outlineLevel="1" x14ac:dyDescent="0.25"/>
    <row r="419" hidden="1" outlineLevel="1" x14ac:dyDescent="0.25"/>
    <row r="420" hidden="1" outlineLevel="1" x14ac:dyDescent="0.25"/>
    <row r="421" hidden="1" outlineLevel="1" x14ac:dyDescent="0.25"/>
    <row r="422" hidden="1" outlineLevel="1" x14ac:dyDescent="0.25"/>
    <row r="423" hidden="1" outlineLevel="1" x14ac:dyDescent="0.25"/>
    <row r="424" hidden="1" outlineLevel="1" x14ac:dyDescent="0.25"/>
    <row r="425" hidden="1" outlineLevel="1" x14ac:dyDescent="0.25"/>
    <row r="426" hidden="1" outlineLevel="1" x14ac:dyDescent="0.25"/>
    <row r="427" hidden="1" outlineLevel="1" x14ac:dyDescent="0.25"/>
    <row r="428" hidden="1" outlineLevel="1" x14ac:dyDescent="0.25"/>
    <row r="429" hidden="1" outlineLevel="1" x14ac:dyDescent="0.25"/>
    <row r="430" hidden="1" outlineLevel="1" x14ac:dyDescent="0.25"/>
    <row r="431" hidden="1" outlineLevel="1" x14ac:dyDescent="0.25"/>
    <row r="432" hidden="1" outlineLevel="1" x14ac:dyDescent="0.25"/>
    <row r="433" hidden="1" outlineLevel="1" x14ac:dyDescent="0.25"/>
    <row r="434" hidden="1" outlineLevel="1" x14ac:dyDescent="0.25"/>
    <row r="435" hidden="1" outlineLevel="1" x14ac:dyDescent="0.25"/>
    <row r="436" hidden="1" outlineLevel="1" x14ac:dyDescent="0.25"/>
    <row r="437" hidden="1" outlineLevel="1" x14ac:dyDescent="0.25"/>
    <row r="438" hidden="1" outlineLevel="1" x14ac:dyDescent="0.25"/>
    <row r="439" hidden="1" outlineLevel="1" x14ac:dyDescent="0.25"/>
    <row r="440" hidden="1" outlineLevel="1" x14ac:dyDescent="0.25"/>
    <row r="441" hidden="1" outlineLevel="1" x14ac:dyDescent="0.25"/>
    <row r="442" hidden="1" outlineLevel="1" x14ac:dyDescent="0.25"/>
    <row r="443" hidden="1" outlineLevel="1" x14ac:dyDescent="0.25"/>
    <row r="444" hidden="1" outlineLevel="1" x14ac:dyDescent="0.25"/>
    <row r="445" hidden="1" outlineLevel="1" x14ac:dyDescent="0.25"/>
    <row r="446" hidden="1" outlineLevel="1" x14ac:dyDescent="0.25"/>
    <row r="447" hidden="1" outlineLevel="1" x14ac:dyDescent="0.25"/>
    <row r="448" hidden="1" outlineLevel="1" x14ac:dyDescent="0.25"/>
    <row r="449" hidden="1" outlineLevel="1" x14ac:dyDescent="0.25"/>
    <row r="450" hidden="1" outlineLevel="1" x14ac:dyDescent="0.25"/>
    <row r="451" hidden="1" outlineLevel="1" x14ac:dyDescent="0.25"/>
    <row r="452" hidden="1" outlineLevel="1" x14ac:dyDescent="0.25"/>
    <row r="453" hidden="1" outlineLevel="1" x14ac:dyDescent="0.25"/>
    <row r="454" hidden="1" outlineLevel="1" x14ac:dyDescent="0.25"/>
    <row r="455" hidden="1" outlineLevel="1" x14ac:dyDescent="0.25"/>
    <row r="456" hidden="1" outlineLevel="1" x14ac:dyDescent="0.25"/>
    <row r="457" hidden="1" outlineLevel="1" x14ac:dyDescent="0.25"/>
    <row r="458" hidden="1" outlineLevel="1" x14ac:dyDescent="0.25"/>
    <row r="459" hidden="1" outlineLevel="1" x14ac:dyDescent="0.25"/>
    <row r="460" hidden="1" outlineLevel="1" x14ac:dyDescent="0.25"/>
    <row r="461" hidden="1" outlineLevel="1" x14ac:dyDescent="0.25"/>
    <row r="462" hidden="1" outlineLevel="1" x14ac:dyDescent="0.25"/>
    <row r="463" hidden="1" outlineLevel="1" x14ac:dyDescent="0.25"/>
    <row r="464" hidden="1" outlineLevel="1" x14ac:dyDescent="0.25"/>
    <row r="465" hidden="1" outlineLevel="1" x14ac:dyDescent="0.25"/>
    <row r="466" hidden="1" outlineLevel="1" x14ac:dyDescent="0.25"/>
    <row r="467" hidden="1" outlineLevel="1" x14ac:dyDescent="0.25"/>
    <row r="468" hidden="1" outlineLevel="1" x14ac:dyDescent="0.25"/>
    <row r="469" hidden="1" outlineLevel="1" x14ac:dyDescent="0.25"/>
    <row r="470" hidden="1" outlineLevel="1" x14ac:dyDescent="0.25"/>
    <row r="471" hidden="1" outlineLevel="1" x14ac:dyDescent="0.25"/>
    <row r="472" hidden="1" outlineLevel="1" x14ac:dyDescent="0.25"/>
    <row r="473" hidden="1" outlineLevel="1" x14ac:dyDescent="0.25"/>
    <row r="474" hidden="1" outlineLevel="1" x14ac:dyDescent="0.25"/>
    <row r="475" hidden="1" outlineLevel="1" x14ac:dyDescent="0.25"/>
    <row r="476" hidden="1" outlineLevel="1" x14ac:dyDescent="0.25"/>
    <row r="477" hidden="1" outlineLevel="1" x14ac:dyDescent="0.25"/>
    <row r="478" hidden="1" outlineLevel="1" x14ac:dyDescent="0.25"/>
    <row r="479" hidden="1" outlineLevel="1" x14ac:dyDescent="0.25"/>
    <row r="480" hidden="1" outlineLevel="1" x14ac:dyDescent="0.25"/>
    <row r="481" hidden="1" outlineLevel="1" x14ac:dyDescent="0.25"/>
    <row r="482" hidden="1" outlineLevel="1" x14ac:dyDescent="0.25"/>
    <row r="483" hidden="1" outlineLevel="1" x14ac:dyDescent="0.25"/>
    <row r="484" hidden="1" outlineLevel="1" x14ac:dyDescent="0.25"/>
    <row r="485" hidden="1" outlineLevel="1" x14ac:dyDescent="0.25"/>
    <row r="486" hidden="1" outlineLevel="1" x14ac:dyDescent="0.25"/>
    <row r="487" hidden="1" outlineLevel="1" x14ac:dyDescent="0.25"/>
    <row r="488" hidden="1" outlineLevel="1" x14ac:dyDescent="0.25"/>
    <row r="489" hidden="1" outlineLevel="1" x14ac:dyDescent="0.25"/>
    <row r="490" hidden="1" outlineLevel="1" x14ac:dyDescent="0.25"/>
    <row r="491" hidden="1" outlineLevel="1" x14ac:dyDescent="0.25"/>
    <row r="492" hidden="1" outlineLevel="1" x14ac:dyDescent="0.25"/>
    <row r="493" hidden="1" outlineLevel="1" x14ac:dyDescent="0.25"/>
    <row r="494" hidden="1" outlineLevel="1" x14ac:dyDescent="0.25"/>
    <row r="495" hidden="1" outlineLevel="1" x14ac:dyDescent="0.25"/>
    <row r="496" hidden="1" outlineLevel="1" x14ac:dyDescent="0.25"/>
    <row r="497" hidden="1" outlineLevel="1" x14ac:dyDescent="0.25"/>
    <row r="498" hidden="1" outlineLevel="1" x14ac:dyDescent="0.25"/>
    <row r="499" hidden="1" outlineLevel="1" x14ac:dyDescent="0.25"/>
    <row r="500" hidden="1" outlineLevel="1" x14ac:dyDescent="0.25"/>
    <row r="501" hidden="1" outlineLevel="1" x14ac:dyDescent="0.25"/>
    <row r="502" hidden="1" outlineLevel="1" x14ac:dyDescent="0.25"/>
    <row r="503" hidden="1" outlineLevel="1" x14ac:dyDescent="0.25"/>
    <row r="504" hidden="1" outlineLevel="1" x14ac:dyDescent="0.25"/>
    <row r="505" hidden="1" outlineLevel="1" x14ac:dyDescent="0.25"/>
    <row r="506" hidden="1" outlineLevel="1" x14ac:dyDescent="0.25"/>
    <row r="507" hidden="1" outlineLevel="1" x14ac:dyDescent="0.25"/>
    <row r="508" hidden="1" outlineLevel="1" x14ac:dyDescent="0.25"/>
    <row r="509" hidden="1" outlineLevel="1" x14ac:dyDescent="0.25"/>
    <row r="510" hidden="1" outlineLevel="1" x14ac:dyDescent="0.25"/>
    <row r="511" hidden="1" outlineLevel="1" x14ac:dyDescent="0.25"/>
    <row r="512" hidden="1" outlineLevel="1" x14ac:dyDescent="0.25"/>
    <row r="513" hidden="1" outlineLevel="1" x14ac:dyDescent="0.25"/>
    <row r="514" hidden="1" outlineLevel="1" x14ac:dyDescent="0.25"/>
    <row r="515" hidden="1" outlineLevel="1" x14ac:dyDescent="0.25"/>
    <row r="516" hidden="1" outlineLevel="1" x14ac:dyDescent="0.25"/>
    <row r="517" hidden="1" outlineLevel="1" x14ac:dyDescent="0.25"/>
    <row r="518" hidden="1" outlineLevel="1" x14ac:dyDescent="0.25"/>
    <row r="519" hidden="1" outlineLevel="1" x14ac:dyDescent="0.25"/>
    <row r="520" hidden="1" outlineLevel="1" x14ac:dyDescent="0.25"/>
    <row r="521" hidden="1" outlineLevel="1" x14ac:dyDescent="0.25"/>
    <row r="522" hidden="1" outlineLevel="1" x14ac:dyDescent="0.25"/>
    <row r="523" hidden="1" outlineLevel="1" x14ac:dyDescent="0.25"/>
    <row r="524" hidden="1" outlineLevel="1" x14ac:dyDescent="0.25"/>
    <row r="525" hidden="1" outlineLevel="1" x14ac:dyDescent="0.25"/>
    <row r="526" hidden="1" outlineLevel="1" x14ac:dyDescent="0.25"/>
    <row r="527" hidden="1" outlineLevel="1" x14ac:dyDescent="0.25"/>
    <row r="528" hidden="1" outlineLevel="1" x14ac:dyDescent="0.25"/>
    <row r="529" hidden="1" outlineLevel="1" x14ac:dyDescent="0.25"/>
    <row r="530" hidden="1" outlineLevel="1" x14ac:dyDescent="0.25"/>
    <row r="531" hidden="1" outlineLevel="1" x14ac:dyDescent="0.25"/>
    <row r="532" hidden="1" outlineLevel="1" x14ac:dyDescent="0.25"/>
    <row r="533" hidden="1" outlineLevel="1" x14ac:dyDescent="0.25"/>
    <row r="534" hidden="1" outlineLevel="1" x14ac:dyDescent="0.25"/>
    <row r="535" hidden="1" outlineLevel="1" x14ac:dyDescent="0.25"/>
    <row r="536" hidden="1" outlineLevel="1" x14ac:dyDescent="0.25"/>
    <row r="537" hidden="1" outlineLevel="1" x14ac:dyDescent="0.25"/>
    <row r="538" hidden="1" outlineLevel="1" x14ac:dyDescent="0.25"/>
    <row r="539" hidden="1" outlineLevel="1" x14ac:dyDescent="0.25"/>
    <row r="540" hidden="1" outlineLevel="1" x14ac:dyDescent="0.25"/>
    <row r="541" hidden="1" outlineLevel="1" x14ac:dyDescent="0.25"/>
    <row r="542" hidden="1" outlineLevel="1" x14ac:dyDescent="0.25"/>
    <row r="543" hidden="1" outlineLevel="1" x14ac:dyDescent="0.25"/>
    <row r="544" hidden="1" outlineLevel="1" x14ac:dyDescent="0.25"/>
    <row r="545" hidden="1" outlineLevel="1" x14ac:dyDescent="0.25"/>
    <row r="546" hidden="1" outlineLevel="1" x14ac:dyDescent="0.25"/>
    <row r="547" hidden="1" outlineLevel="1" x14ac:dyDescent="0.25"/>
    <row r="548" hidden="1" outlineLevel="1" x14ac:dyDescent="0.25"/>
    <row r="549" hidden="1" outlineLevel="1" x14ac:dyDescent="0.25"/>
    <row r="550" hidden="1" outlineLevel="1" x14ac:dyDescent="0.25"/>
    <row r="551" hidden="1" outlineLevel="1" x14ac:dyDescent="0.25"/>
    <row r="552" hidden="1" outlineLevel="1" x14ac:dyDescent="0.25"/>
    <row r="553" hidden="1" outlineLevel="1" x14ac:dyDescent="0.25"/>
    <row r="554" hidden="1" outlineLevel="1" x14ac:dyDescent="0.25"/>
    <row r="555" hidden="1" outlineLevel="1" x14ac:dyDescent="0.25"/>
    <row r="556" hidden="1" outlineLevel="1" x14ac:dyDescent="0.25"/>
    <row r="557" hidden="1" outlineLevel="1" x14ac:dyDescent="0.25"/>
    <row r="558" hidden="1" outlineLevel="1" x14ac:dyDescent="0.25"/>
    <row r="559" hidden="1" outlineLevel="1" x14ac:dyDescent="0.25"/>
    <row r="560" hidden="1" outlineLevel="1" x14ac:dyDescent="0.25"/>
    <row r="561" hidden="1" outlineLevel="1" x14ac:dyDescent="0.25"/>
    <row r="562" hidden="1" outlineLevel="1" x14ac:dyDescent="0.25"/>
    <row r="563" hidden="1" outlineLevel="1" x14ac:dyDescent="0.25"/>
    <row r="564" hidden="1" outlineLevel="1" x14ac:dyDescent="0.25"/>
    <row r="565" hidden="1" outlineLevel="1" x14ac:dyDescent="0.25"/>
    <row r="566" hidden="1" outlineLevel="1" x14ac:dyDescent="0.25"/>
    <row r="567" hidden="1" outlineLevel="1" x14ac:dyDescent="0.25"/>
    <row r="568" hidden="1" outlineLevel="1" x14ac:dyDescent="0.25"/>
    <row r="569" hidden="1" outlineLevel="1" x14ac:dyDescent="0.25"/>
    <row r="570" collapsed="1" x14ac:dyDescent="0.25"/>
  </sheetData>
  <sheetProtection password="C7A7" sheet="1" objects="1" scenarios="1" selectLockedCells="1" selectUnlockedCells="1"/>
  <protectedRanges>
    <protectedRange password="D9AF" sqref="C1" name="Диапазон2_1"/>
  </protectedRanges>
  <dataValidations disablePrompts="1" count="7">
    <dataValidation allowBlank="1" showInputMessage="1" showErrorMessage="1" prompt="Кафедра, яка забезпечує викладання дисципліни" sqref="AD202"/>
    <dataValidation allowBlank="1" showInputMessage="1" showErrorMessage="1" promptTitle="Заочна форма" prompt="Заочна форма навчання, розр. автоматичний " sqref="B202:F202"/>
    <dataValidation allowBlank="1" showInputMessage="1" showErrorMessage="1" promptTitle="ОК ВК" prompt="ОК - обов'язковий компонент_x000a_ВК - вибірковий компонент" sqref="AC202"/>
    <dataValidation allowBlank="1" showInputMessage="1" showErrorMessage="1" prompt="для вибору небхідно сформувати на _x000a_листі &quot;Списки&quot; (B4:B....)_x000a_перелік дисциплін" sqref="AE202"/>
    <dataValidation allowBlank="1" showInputMessage="1" showErrorMessage="1" prompt="для вибору небхідно сформувати на _x000a_листі &quot;Списки&quot; (AE3:AG14)_x000a_перелік згідно графіку учбового процесу _x000a_для денної форми: тижднів в напівсеместрах;_x000a_для заочної: днів устан. сесії" sqref="AA202"/>
    <dataValidation allowBlank="1" showInputMessage="1" showErrorMessage="1" promptTitle="перевірка (позначення кольором)" prompt="зелений (співвідношення самост. та аудиторної роботи відповідає вимогам)_x000a_червоний  (співвідношення самост. та аудиторної роботи не відповідає вимогам)" sqref="AF202"/>
    <dataValidation allowBlank="1" showInputMessage="1" showErrorMessage="1" promptTitle="перевірка (позначення кольором)" prompt="зелений (години аудиторної роботи відповідають довжині семестра/напівсем.)_x000a_червоний (години аудиторної роботи не відповідають довжині семестра/напівсем.)" sqref="AG202:AJ202 A20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In</vt:lpstr>
      <vt:lpstr>TitulD</vt:lpstr>
      <vt:lpstr>NPd</vt:lpstr>
      <vt:lpstr>Semestr</vt:lpstr>
      <vt:lpstr>TitulZ</vt:lpstr>
      <vt:lpstr>NPz</vt:lpstr>
      <vt:lpstr>Lists</vt:lpstr>
      <vt:lpstr>Calc</vt:lpstr>
      <vt:lpstr>discRaw1</vt:lpstr>
      <vt:lpstr>grafikNP</vt:lpstr>
      <vt:lpstr>grafikNPaud</vt:lpstr>
      <vt:lpstr>grafikNPz</vt:lpstr>
      <vt:lpstr>lists</vt:lpstr>
      <vt:lpstr>NPd!Заголовки_для_печати</vt:lpstr>
      <vt:lpstr>NPz!Заголовки_для_печати</vt:lpstr>
      <vt:lpstr>NPd!Область_печати</vt:lpstr>
      <vt:lpstr>NPz!Область_печати</vt:lpstr>
      <vt:lpstr>список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2021-08-02T12:01:28Z</cp:lastPrinted>
  <dcterms:created xsi:type="dcterms:W3CDTF">2021-07-29T21:23:34Z</dcterms:created>
  <dcterms:modified xsi:type="dcterms:W3CDTF">2021-08-02T12:50:03Z</dcterms:modified>
</cp:coreProperties>
</file>